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W:\Sugar and Sweeteners Outlook\SSYB\SSYB_Tables\"/>
    </mc:Choice>
  </mc:AlternateContent>
  <xr:revisionPtr revIDLastSave="0" documentId="13_ncr:1_{7F6F5E6A-9977-48F7-A00D-807AA8FFC0DC}" xr6:coauthVersionLast="47" xr6:coauthVersionMax="47" xr10:uidLastSave="{00000000-0000-0000-0000-000000000000}"/>
  <bookViews>
    <workbookView xWindow="-120" yWindow="-120" windowWidth="20730" windowHeight="11160" tabRatio="804" xr2:uid="{00000000-000D-0000-FFFF-FFFF00000000}"/>
  </bookViews>
  <sheets>
    <sheet name="Contents" sheetId="74" r:id="rId1"/>
    <sheet name="FY25" sheetId="79" r:id="rId2"/>
    <sheet name="FY24" sheetId="77" r:id="rId3"/>
    <sheet name="FY23" sheetId="75" r:id="rId4"/>
    <sheet name="FY22" sheetId="72" r:id="rId5"/>
    <sheet name="FY21" sheetId="73" r:id="rId6"/>
  </sheets>
  <definedNames>
    <definedName name="CCCInv">#REF!</definedName>
    <definedName name="CertificateGains">#REF!</definedName>
    <definedName name="ComplyAcres">#REF!</definedName>
    <definedName name="ContractPaymentAcres">#REF!</definedName>
    <definedName name="CountercyclicalPaymentRate">#REF!</definedName>
    <definedName name="CountercyclicalPayments">#REF!</definedName>
    <definedName name="CountercyclicalPaymentYield">#REF!</definedName>
    <definedName name="CRPHistory">#REF!</definedName>
    <definedName name="CRPPayments">#REF!</definedName>
    <definedName name="DiffUnaccounted">#REF!</definedName>
    <definedName name="DirectCounterCyclicalPayments">#REF!</definedName>
    <definedName name="DirectPaymentRate">#REF!</definedName>
    <definedName name="DirectPayments">#REF!</definedName>
    <definedName name="DirectPaymentsExtract">#REF!</definedName>
    <definedName name="DirectPaymentYield">#REF!</definedName>
    <definedName name="Domestic">#REF!</definedName>
    <definedName name="Effective">#REF!</definedName>
    <definedName name="FarmValueOfProd">#REF!</definedName>
    <definedName name="FISCAL">#REF!</definedName>
    <definedName name="FixedDecoupledPayments">#REF!</definedName>
    <definedName name="FreeStocks">#REF!</definedName>
    <definedName name="HarvestedAcres">#REF!</definedName>
    <definedName name="HarvestedYield">#REF!</definedName>
    <definedName name="Imports">#REF!</definedName>
    <definedName name="LDPs">#REF!</definedName>
    <definedName name="LoanDeficiencyPayments">#REF!</definedName>
    <definedName name="LoanRate">#REF!</definedName>
    <definedName name="LoanRePaymntRate">#REF!</definedName>
    <definedName name="LoansCertGains">#REF!</definedName>
    <definedName name="LoansCertPurchasesCwt">#REF!</definedName>
    <definedName name="LoansCertPurchasesDoll">#REF!</definedName>
    <definedName name="LoansOutstanding">#REF!</definedName>
    <definedName name="LoansRepaidCYFY_2">#REF!</definedName>
    <definedName name="MarketingLoanWriteOffs">#REF!</definedName>
    <definedName name="Marketings">#REF!</definedName>
    <definedName name="MarketReturns">#REF!</definedName>
    <definedName name="MO_GoatsClipped">#REF!</definedName>
    <definedName name="MO_LDPs">#REF!</definedName>
    <definedName name="MO_LoanDeficiencyPayments">#REF!</definedName>
    <definedName name="MO_LoansMadeByCwt">#REF!</definedName>
    <definedName name="MO_LoansMadeByDoll">#REF!</definedName>
    <definedName name="MO_LoansRepaidByCwt">#REF!</definedName>
    <definedName name="MO_LoansRepaidByDoll">#REF!</definedName>
    <definedName name="MO_MarketingLoanWriteOffs">#REF!</definedName>
    <definedName name="MO_Marketings">#REF!</definedName>
    <definedName name="MO_MarketReturns">#REF!</definedName>
    <definedName name="MO_Yield">#REF!</definedName>
    <definedName name="MohairPayments">#REF!</definedName>
    <definedName name="MXresult">#REF!</definedName>
    <definedName name="NumberGoatsClipped">#REF!</definedName>
    <definedName name="PlantedAcres">#REF!</definedName>
    <definedName name="_xlnm.Print_Area" localSheetId="5">'FY21'!$A$1:$A$41</definedName>
    <definedName name="_xlnm.Print_Area">#REF!</definedName>
    <definedName name="_xlnm.Print_Titles">#N/A</definedName>
    <definedName name="Production">#REF!</definedName>
    <definedName name="ProductionFlexibilityPayments">#REF!</definedName>
    <definedName name="SAP">#REF!</definedName>
    <definedName name="SupportPrice">#REF!</definedName>
    <definedName name="TargetPrice">#REF!</definedName>
    <definedName name="WO_BeginningStocks">#REF!</definedName>
    <definedName name="WO_DiffUnAccted">#REF!</definedName>
    <definedName name="WO_DomesticUse">#REF!</definedName>
    <definedName name="WO_Exports">#REF!</definedName>
    <definedName name="WO_FreeStocks">#REF!</definedName>
    <definedName name="WO_Imports">#REF!</definedName>
    <definedName name="WO_LDPs">#REF!</definedName>
    <definedName name="WO_LDPsPelts">#REF!</definedName>
    <definedName name="WO_LoanDeficiencyPayments">#REF!</definedName>
    <definedName name="WO_LoansMadeByCwt">#REF!</definedName>
    <definedName name="WO_LoansMadeByDoll">#REF!</definedName>
    <definedName name="WO_LoansRepaidByCwt">#REF!</definedName>
    <definedName name="WO_LoansRepaidByDoll">#REF!</definedName>
    <definedName name="WO_MarketingLoanWriteOffs">#REF!</definedName>
    <definedName name="WO_Marketings">#REF!</definedName>
    <definedName name="WO_MarketReturns">#REF!</definedName>
    <definedName name="WO_production">#REF!</definedName>
    <definedName name="WO_SheepShorn">#REF!</definedName>
    <definedName name="WO_ShornWool">#REF!</definedName>
    <definedName name="WO_StockSheep">#REF!</definedName>
    <definedName name="WO_Yield">#REF!</definedName>
    <definedName name="XLSIMSIM" hidden="1">{"LONG","XLSIMSIM_sub_1","XLSIMSIM_sub_2","XLSIMSIM_sub_3"}</definedName>
    <definedName name="XLSIMSIM_sub_1" hidden="1">"={""Sim"",14,""ce sugar"",""Region2!$AT$149"",""ce cane"",""Region2!$AU$149"",""gu sugar"",""Region2!$AT$150"",""gu cane"",""Region2!$AU$150"",""ne sugar"",""Region2!$AT$151"",""ne cane"",""Region2!$AU$151"",""nw sugar"",""Region2!$AT$152"",""nw cane"</definedName>
    <definedName name="XLSIMSIM_sub_10" hidden="1">"3"",""1,000"",""2985038970""}"</definedName>
    <definedName name="XLSIMSIM_sub_2" hidden="1">""",""Region2!$AU$152"",""pc sugar"",""Region2!$AT$153"",""pc cane"",""Region2!$AU$153"",""so sugar"",""Region2!$AT$154"",""so cane"",""Region2!$AU$154"",""mx sugar"",""Region2!$AT$155"",""mx cane"",""Region2!$AU$155"",""1"",""3"",""1,000"",""29850389"</definedName>
    <definedName name="XLSIMSIM_sub_3" hidden="1">"70""}"</definedName>
    <definedName name="XLSIMSIM_sub_4" hidden="1">",""Output 23"",""Region2!$AS$163"",""Output 24"",""Region2!$AT$163"",""Output 25"",""Region2!$AS$164"",""Output 26"",""Region2!$AT$164"",""Output 27"",""Region2!$AS$165"",""Output 28"",""Region2!$AT$165"",""1"",""4"",""10,000"",""2985038970""}"</definedName>
    <definedName name="XLSIMSIM_sub_5" hidden="1">"SUGARMIL!$V$1659"",""Output 30"",""SUGARMIL!$V$1660"",""Output 31"",""SUGARMIL!$V$1661"",""Output 32"",""SUGARMIL!$V$1662"",""Output 33"",""SUGARMIL!$V$1663"",""Output 34"",""SUGARMIL!$V$1664"",""Output 35"",""SUGARMIL!$V$1665"",""Output 36"",""SUGAR"</definedName>
    <definedName name="XLSIMSIM_sub_6" hidden="1">"MIL!$V$1678"",""Output 37"",""SUGARMIL!$V$1679"",""Output 38"",""SUGARMIL!$V$1680"",""Output 39"",""SUGARMIL!$V$1681"",""Output 40"",""SUGARMIL!$V$1682"",""Output 41"",""SUGARMIL!$V$1683"",""Output 42"",""SUGARMIL!$V$1684"",""Output 43"",""SUGARMIL!$"</definedName>
    <definedName name="XLSIMSIM_sub_7" hidden="1">"V$1697"",""Output 44"",""SUGARMIL!$V$1698"",""Output 45"",""SUGARMIL!$V$1699"",""Output 46"",""SUGARMIL!$V$1700"",""Output 47"",""SUGARMIL!$V$1701"",""Output 48"",""SUGARMIL!$V$1702"",""Output 49"",""SUGARMIL!$V$1703"",""Output 50"",""SUGARMIL!$V$170"</definedName>
    <definedName name="XLSIMSIM_sub_8" hidden="1">"4"",""1"",""3"",""1,000"",""2985038970""}"</definedName>
    <definedName name="XLSIMSIM_sub_9" hidden="1">"Output 58"",""SUGARMIL!$U$1702"",""Output 59"",""SUGARMIL!$U$1707"",""Output 60"",""SUGARMIL!$U$1710"",""Output 61"",""SUGARMIL!$U$1711"",""Output 62"",""SUGARMIL!$U$1712"",""Output 63"",""SUGARMIL!$U$1713"",""Output 64"",""SUGARMIL!$U$1714"",""1"","""</definedName>
    <definedName name="Yiel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79" l="1"/>
  <c r="J30" i="79"/>
  <c r="J22" i="79"/>
  <c r="J21" i="79" s="1"/>
  <c r="J19" i="79" s="1"/>
  <c r="J16" i="79" s="1"/>
  <c r="J10" i="79"/>
  <c r="J8" i="79"/>
  <c r="J7" i="79"/>
  <c r="J26" i="79" l="1"/>
  <c r="J34" i="79" s="1"/>
  <c r="J36" i="79" s="1"/>
  <c r="V30" i="77"/>
  <c r="V33" i="77" s="1"/>
  <c r="V22" i="77"/>
  <c r="V21" i="77" s="1"/>
  <c r="V19" i="77" s="1"/>
  <c r="V16" i="77" s="1"/>
  <c r="V10" i="77"/>
  <c r="V8" i="77" s="1"/>
  <c r="V7" i="77"/>
  <c r="V26" i="77" l="1"/>
  <c r="V34" i="77" s="1"/>
  <c r="V36" i="77" s="1"/>
  <c r="AH33" i="75"/>
  <c r="AH30" i="75"/>
  <c r="AH21" i="75"/>
  <c r="AH19" i="75" s="1"/>
  <c r="AH16" i="75" s="1"/>
  <c r="AH10" i="75"/>
  <c r="AH8" i="75" s="1"/>
  <c r="AH7" i="75"/>
  <c r="AH26" i="75" l="1"/>
  <c r="AH34" i="75" s="1"/>
  <c r="AH36" i="75" s="1"/>
  <c r="P21" i="77"/>
  <c r="B21" i="77"/>
  <c r="P22" i="77"/>
  <c r="Q22" i="77"/>
  <c r="R22" i="77"/>
  <c r="S22" i="77"/>
  <c r="T22" i="77"/>
  <c r="U21" i="77"/>
  <c r="U22" i="77"/>
  <c r="C22" i="79"/>
  <c r="D22" i="79"/>
  <c r="D21" i="79" s="1"/>
  <c r="E22" i="79"/>
  <c r="E21" i="79" s="1"/>
  <c r="F22" i="79"/>
  <c r="F21" i="79" s="1"/>
  <c r="G22" i="79"/>
  <c r="G21" i="79" s="1"/>
  <c r="H22" i="79"/>
  <c r="H21" i="79" s="1"/>
  <c r="I22" i="79"/>
  <c r="I21" i="79" s="1"/>
  <c r="B22" i="79"/>
  <c r="B21" i="79" s="1"/>
  <c r="C21" i="79"/>
  <c r="I19" i="79" l="1"/>
  <c r="I16" i="79" s="1"/>
  <c r="H19" i="79"/>
  <c r="H16" i="79" s="1"/>
  <c r="F19" i="79"/>
  <c r="F16" i="79" s="1"/>
  <c r="G19" i="79"/>
  <c r="G16" i="79" s="1"/>
  <c r="O21" i="77"/>
  <c r="C21" i="77"/>
  <c r="D21" i="77"/>
  <c r="E21" i="77"/>
  <c r="F21" i="77"/>
  <c r="G21" i="77"/>
  <c r="H21" i="77"/>
  <c r="I21" i="77"/>
  <c r="J21" i="77"/>
  <c r="K21" i="77"/>
  <c r="L21" i="77"/>
  <c r="M21" i="77"/>
  <c r="N21" i="77"/>
  <c r="B21" i="75"/>
  <c r="C21" i="75"/>
  <c r="D21" i="75"/>
  <c r="E21" i="75"/>
  <c r="F21" i="75"/>
  <c r="G21" i="75"/>
  <c r="H21" i="75"/>
  <c r="I21" i="75"/>
  <c r="J21" i="75"/>
  <c r="K21" i="75"/>
  <c r="L21" i="75"/>
  <c r="M21" i="75"/>
  <c r="N21" i="75"/>
  <c r="O21" i="75"/>
  <c r="P21" i="75"/>
  <c r="Q21" i="75"/>
  <c r="R21" i="75"/>
  <c r="S21" i="75"/>
  <c r="T21" i="75"/>
  <c r="U21" i="75"/>
  <c r="V21" i="75"/>
  <c r="W21" i="75"/>
  <c r="X21" i="75"/>
  <c r="Y21" i="75"/>
  <c r="Z21" i="75"/>
  <c r="Z19" i="75" s="1"/>
  <c r="Z16" i="75" s="1"/>
  <c r="AA21" i="75"/>
  <c r="AB21" i="75"/>
  <c r="AC21" i="75"/>
  <c r="AD21" i="75"/>
  <c r="AD19" i="75" s="1"/>
  <c r="AD16" i="75" s="1"/>
  <c r="AE21" i="75"/>
  <c r="AE19" i="75" s="1"/>
  <c r="AE16" i="75" s="1"/>
  <c r="AF21" i="75"/>
  <c r="AF19" i="75" s="1"/>
  <c r="AF16" i="75" s="1"/>
  <c r="AG21" i="75"/>
  <c r="AG19" i="75" s="1"/>
  <c r="AG16" i="75" s="1"/>
  <c r="C21" i="73"/>
  <c r="D21" i="73"/>
  <c r="E21" i="73"/>
  <c r="F21" i="73"/>
  <c r="G21" i="73"/>
  <c r="H21" i="73"/>
  <c r="I21" i="73"/>
  <c r="J21" i="73"/>
  <c r="K21" i="73"/>
  <c r="L21" i="73"/>
  <c r="M21" i="73"/>
  <c r="N21" i="73"/>
  <c r="O21" i="73"/>
  <c r="P21" i="73"/>
  <c r="Q21" i="73"/>
  <c r="R21" i="73"/>
  <c r="S21" i="73"/>
  <c r="T21" i="73"/>
  <c r="U21" i="73"/>
  <c r="V21" i="73"/>
  <c r="W21" i="73"/>
  <c r="X21" i="73"/>
  <c r="Y21" i="73"/>
  <c r="Z21" i="73"/>
  <c r="AA21" i="73"/>
  <c r="AB21" i="73"/>
  <c r="AC21" i="73"/>
  <c r="AD21" i="73"/>
  <c r="AE21" i="73"/>
  <c r="AF21" i="73"/>
  <c r="AG21" i="73"/>
  <c r="AH21" i="73"/>
  <c r="AI21" i="73"/>
  <c r="AJ21" i="73"/>
  <c r="AK21" i="73"/>
  <c r="AK19" i="73" s="1"/>
  <c r="B21" i="73"/>
  <c r="C21" i="72"/>
  <c r="D21" i="72"/>
  <c r="E21" i="72"/>
  <c r="F21" i="72"/>
  <c r="G21" i="72"/>
  <c r="H21" i="72"/>
  <c r="I21" i="72"/>
  <c r="J21" i="72"/>
  <c r="K21" i="72"/>
  <c r="L21" i="72"/>
  <c r="M21" i="72"/>
  <c r="N21" i="72"/>
  <c r="O21" i="72"/>
  <c r="P21" i="72"/>
  <c r="Q21" i="72"/>
  <c r="R21" i="72"/>
  <c r="S21" i="72"/>
  <c r="T21" i="72"/>
  <c r="U21" i="72"/>
  <c r="V21" i="72"/>
  <c r="W21" i="72"/>
  <c r="X21" i="72"/>
  <c r="Y21" i="72"/>
  <c r="Z21" i="72"/>
  <c r="AA21" i="72"/>
  <c r="AB21" i="72"/>
  <c r="AC21" i="72"/>
  <c r="AD21" i="72"/>
  <c r="AE21" i="72"/>
  <c r="AF21" i="72"/>
  <c r="AG21" i="72"/>
  <c r="AH21" i="72"/>
  <c r="AI21" i="72"/>
  <c r="AJ21" i="72"/>
  <c r="AK21" i="72"/>
  <c r="AK19" i="72" s="1"/>
  <c r="AK16" i="72" s="1"/>
  <c r="B21" i="72"/>
  <c r="Q21" i="77"/>
  <c r="R21" i="77"/>
  <c r="S21" i="77"/>
  <c r="S19" i="77" s="1"/>
  <c r="S16" i="77" s="1"/>
  <c r="T21" i="77"/>
  <c r="T19" i="77" s="1"/>
  <c r="T16" i="77" s="1"/>
  <c r="U19" i="77"/>
  <c r="U16" i="77" s="1"/>
  <c r="I30" i="79"/>
  <c r="I33" i="79" s="1"/>
  <c r="I10" i="79"/>
  <c r="I8" i="79" s="1"/>
  <c r="U30" i="77"/>
  <c r="U33" i="77" s="1"/>
  <c r="U10" i="77"/>
  <c r="U8" i="77" s="1"/>
  <c r="AG30" i="75"/>
  <c r="AG33" i="75" s="1"/>
  <c r="AG10" i="75"/>
  <c r="AG8" i="75" s="1"/>
  <c r="H30" i="79"/>
  <c r="H33" i="79" s="1"/>
  <c r="H10" i="79"/>
  <c r="H8" i="79" s="1"/>
  <c r="T30" i="77"/>
  <c r="T33" i="77" s="1"/>
  <c r="T10" i="77"/>
  <c r="T8" i="77" s="1"/>
  <c r="AF30" i="75"/>
  <c r="AF33" i="75" s="1"/>
  <c r="AF10" i="75"/>
  <c r="AF8" i="75" s="1"/>
  <c r="Z10" i="75"/>
  <c r="Z8" i="75" s="1"/>
  <c r="Z30" i="75"/>
  <c r="Z33" i="75" s="1"/>
  <c r="AE30" i="75"/>
  <c r="AE33" i="75" s="1"/>
  <c r="AE10" i="75"/>
  <c r="AE8" i="75" s="1"/>
  <c r="G30" i="79"/>
  <c r="G33" i="79" s="1"/>
  <c r="G10" i="79"/>
  <c r="G8" i="79" s="1"/>
  <c r="AD30" i="75"/>
  <c r="AD33" i="75" s="1"/>
  <c r="AD10" i="75"/>
  <c r="AD8" i="75" s="1"/>
  <c r="S30" i="77"/>
  <c r="S33" i="77" s="1"/>
  <c r="S10" i="77"/>
  <c r="S8" i="77" s="1"/>
  <c r="F30" i="79"/>
  <c r="F33" i="79" s="1"/>
  <c r="F10" i="79"/>
  <c r="F8" i="79" s="1"/>
  <c r="R30" i="77" l="1"/>
  <c r="R33" i="77" s="1"/>
  <c r="R19" i="77"/>
  <c r="R16" i="77" s="1"/>
  <c r="R10" i="77"/>
  <c r="R8" i="77" s="1"/>
  <c r="E30" i="79" l="1"/>
  <c r="E33" i="79" s="1"/>
  <c r="E19" i="79"/>
  <c r="E16" i="79" s="1"/>
  <c r="E10" i="79"/>
  <c r="E8" i="79" s="1"/>
  <c r="Q30" i="77"/>
  <c r="Q33" i="77" s="1"/>
  <c r="Q19" i="77"/>
  <c r="Q16" i="77" s="1"/>
  <c r="Q10" i="77"/>
  <c r="Q8" i="77" s="1"/>
  <c r="AC30" i="75"/>
  <c r="AC33" i="75" s="1"/>
  <c r="AC19" i="75"/>
  <c r="AC16" i="75" s="1"/>
  <c r="AC10" i="75"/>
  <c r="AC8" i="75" s="1"/>
  <c r="D30" i="79"/>
  <c r="D33" i="79" s="1"/>
  <c r="D19" i="79"/>
  <c r="D16" i="79" s="1"/>
  <c r="D10" i="79"/>
  <c r="D8" i="79" s="1"/>
  <c r="P30" i="77"/>
  <c r="P33" i="77" s="1"/>
  <c r="P19" i="77"/>
  <c r="P16" i="77" s="1"/>
  <c r="P10" i="77"/>
  <c r="P8" i="77" s="1"/>
  <c r="AB30" i="75"/>
  <c r="AB33" i="75" s="1"/>
  <c r="AB19" i="75"/>
  <c r="AB16" i="75" s="1"/>
  <c r="AB10" i="75"/>
  <c r="AB8" i="75" s="1"/>
  <c r="C30" i="79"/>
  <c r="C33" i="79" s="1"/>
  <c r="C19" i="79"/>
  <c r="C16" i="79" s="1"/>
  <c r="C10" i="79"/>
  <c r="C8" i="79" s="1"/>
  <c r="O30" i="77"/>
  <c r="O33" i="77" s="1"/>
  <c r="O19" i="77"/>
  <c r="O16" i="77" s="1"/>
  <c r="O10" i="77"/>
  <c r="O8" i="77" s="1"/>
  <c r="AA30" i="75"/>
  <c r="AA33" i="75" s="1"/>
  <c r="AA19" i="75"/>
  <c r="AA16" i="75" s="1"/>
  <c r="AA10" i="75"/>
  <c r="AA8" i="75" s="1"/>
  <c r="B30" i="79"/>
  <c r="B33" i="79" s="1"/>
  <c r="B19" i="79"/>
  <c r="B16" i="79" s="1"/>
  <c r="B10" i="79"/>
  <c r="B8" i="79" s="1"/>
  <c r="N30" i="77"/>
  <c r="N33" i="77" s="1"/>
  <c r="N19" i="77"/>
  <c r="N16" i="77" s="1"/>
  <c r="N10" i="77"/>
  <c r="N8" i="77" s="1"/>
  <c r="M30" i="77"/>
  <c r="M33" i="77" s="1"/>
  <c r="M19" i="77"/>
  <c r="M16" i="77" s="1"/>
  <c r="M10" i="77"/>
  <c r="M8" i="77" s="1"/>
  <c r="AK30" i="72"/>
  <c r="AK33" i="72" s="1"/>
  <c r="AK10" i="72"/>
  <c r="AK8" i="72" s="1"/>
  <c r="Y30" i="75"/>
  <c r="Y33" i="75" s="1"/>
  <c r="Y19" i="75"/>
  <c r="Y16" i="75" s="1"/>
  <c r="Y10" i="75"/>
  <c r="Y8" i="75" s="1"/>
  <c r="AK26" i="72" l="1"/>
  <c r="AK34" i="72" s="1"/>
  <c r="AK36" i="72" l="1"/>
  <c r="Y7" i="75"/>
  <c r="Z7" i="75" s="1"/>
  <c r="L30" i="77"/>
  <c r="L33" i="77" s="1"/>
  <c r="L19" i="77"/>
  <c r="L16" i="77" s="1"/>
  <c r="L10" i="77"/>
  <c r="L8" i="77" s="1"/>
  <c r="X30" i="75"/>
  <c r="X33" i="75" s="1"/>
  <c r="X19" i="75"/>
  <c r="X16" i="75" s="1"/>
  <c r="X10" i="75"/>
  <c r="X8" i="75" s="1"/>
  <c r="AJ30" i="72"/>
  <c r="AJ33" i="72" s="1"/>
  <c r="AJ19" i="72"/>
  <c r="AJ16" i="72" s="1"/>
  <c r="AJ10" i="72"/>
  <c r="AJ8" i="72" s="1"/>
  <c r="Y26" i="75" l="1"/>
  <c r="Y34" i="75" s="1"/>
  <c r="M7" i="77" s="1"/>
  <c r="M26" i="77" s="1"/>
  <c r="M34" i="77" s="1"/>
  <c r="M36" i="77" s="1"/>
  <c r="AA7" i="75"/>
  <c r="AB7" i="75" s="1"/>
  <c r="Z26" i="75"/>
  <c r="Z34" i="75" s="1"/>
  <c r="AJ26" i="72"/>
  <c r="AJ34" i="72" s="1"/>
  <c r="X7" i="75" s="1"/>
  <c r="Y36" i="75" l="1"/>
  <c r="AC7" i="75"/>
  <c r="AB26" i="75"/>
  <c r="AB34" i="75" s="1"/>
  <c r="Z36" i="75"/>
  <c r="N7" i="77"/>
  <c r="N26" i="77" s="1"/>
  <c r="N34" i="77" s="1"/>
  <c r="AA26" i="75"/>
  <c r="AA34" i="75" s="1"/>
  <c r="O7" i="77" s="1"/>
  <c r="AJ36" i="72"/>
  <c r="X26" i="75"/>
  <c r="X34" i="75" s="1"/>
  <c r="L7" i="77" s="1"/>
  <c r="K30" i="77"/>
  <c r="K33" i="77" s="1"/>
  <c r="K19" i="77"/>
  <c r="K16" i="77" s="1"/>
  <c r="K10" i="77"/>
  <c r="K8" i="77" s="1"/>
  <c r="AI30" i="72"/>
  <c r="AI33" i="72" s="1"/>
  <c r="AI19" i="72"/>
  <c r="AI16" i="72" s="1"/>
  <c r="AI10" i="72"/>
  <c r="AI8" i="72" s="1"/>
  <c r="W30" i="75"/>
  <c r="W33" i="75" s="1"/>
  <c r="W19" i="75"/>
  <c r="W16" i="75" s="1"/>
  <c r="W10" i="75"/>
  <c r="W8" i="75" s="1"/>
  <c r="AD7" i="75" l="1"/>
  <c r="AC26" i="75"/>
  <c r="AC34" i="75" s="1"/>
  <c r="P7" i="77"/>
  <c r="P26" i="77" s="1"/>
  <c r="P34" i="77" s="1"/>
  <c r="AB36" i="75"/>
  <c r="AA36" i="75"/>
  <c r="O26" i="77"/>
  <c r="O34" i="77" s="1"/>
  <c r="AI26" i="72"/>
  <c r="AI34" i="72" s="1"/>
  <c r="W7" i="75" s="1"/>
  <c r="X36" i="75"/>
  <c r="L26" i="77"/>
  <c r="L34" i="77" s="1"/>
  <c r="L36" i="77" s="1"/>
  <c r="B7" i="79"/>
  <c r="B26" i="79" s="1"/>
  <c r="B34" i="79" s="1"/>
  <c r="B36" i="79" s="1"/>
  <c r="N36" i="77"/>
  <c r="Q7" i="77" l="1"/>
  <c r="Q26" i="77" s="1"/>
  <c r="Q34" i="77" s="1"/>
  <c r="AC36" i="75"/>
  <c r="AE7" i="75"/>
  <c r="AD26" i="75"/>
  <c r="AD34" i="75" s="1"/>
  <c r="P36" i="77"/>
  <c r="D7" i="79"/>
  <c r="D26" i="79" s="1"/>
  <c r="D34" i="79" s="1"/>
  <c r="D36" i="79" s="1"/>
  <c r="O36" i="77"/>
  <c r="C7" i="79"/>
  <c r="C26" i="79" s="1"/>
  <c r="C34" i="79" s="1"/>
  <c r="C36" i="79" s="1"/>
  <c r="AI36" i="72"/>
  <c r="W26" i="75"/>
  <c r="W34" i="75" s="1"/>
  <c r="K7" i="77" s="1"/>
  <c r="R7" i="77" l="1"/>
  <c r="R26" i="77" s="1"/>
  <c r="R34" i="77" s="1"/>
  <c r="AD36" i="75"/>
  <c r="AF7" i="75"/>
  <c r="AE26" i="75"/>
  <c r="AE34" i="75" s="1"/>
  <c r="E7" i="79"/>
  <c r="E26" i="79" s="1"/>
  <c r="E34" i="79" s="1"/>
  <c r="E36" i="79" s="1"/>
  <c r="Q36" i="77"/>
  <c r="W36" i="75"/>
  <c r="K26" i="77"/>
  <c r="K34" i="77" s="1"/>
  <c r="K36" i="77" s="1"/>
  <c r="J30" i="77"/>
  <c r="J33" i="77" s="1"/>
  <c r="J19" i="77"/>
  <c r="J16" i="77" s="1"/>
  <c r="J10" i="77"/>
  <c r="J8" i="77" s="1"/>
  <c r="V30" i="75"/>
  <c r="V33" i="75" s="1"/>
  <c r="V19" i="75"/>
  <c r="V16" i="75" s="1"/>
  <c r="V10" i="75"/>
  <c r="V8" i="75" s="1"/>
  <c r="AH30" i="72"/>
  <c r="AH33" i="72" s="1"/>
  <c r="AH19" i="72"/>
  <c r="AH16" i="72" s="1"/>
  <c r="AH10" i="72"/>
  <c r="AH8" i="72" s="1"/>
  <c r="I30" i="77"/>
  <c r="I33" i="77" s="1"/>
  <c r="I19" i="77"/>
  <c r="I16" i="77"/>
  <c r="I10" i="77"/>
  <c r="I8" i="77" s="1"/>
  <c r="U30" i="75"/>
  <c r="U33" i="75" s="1"/>
  <c r="U19" i="75"/>
  <c r="U16" i="75" s="1"/>
  <c r="U10" i="75"/>
  <c r="U8" i="75" s="1"/>
  <c r="AG30" i="72"/>
  <c r="AG33" i="72" s="1"/>
  <c r="AG19" i="72"/>
  <c r="AG16" i="72" s="1"/>
  <c r="AG10" i="72"/>
  <c r="AG8" i="72" s="1"/>
  <c r="T10" i="75"/>
  <c r="T8" i="75" s="1"/>
  <c r="H30" i="77"/>
  <c r="H33" i="77" s="1"/>
  <c r="H19" i="77"/>
  <c r="H16" i="77" s="1"/>
  <c r="H10" i="77"/>
  <c r="H8" i="77" s="1"/>
  <c r="AF30" i="72"/>
  <c r="AF33" i="72" s="1"/>
  <c r="AF19" i="72"/>
  <c r="AF16" i="72" s="1"/>
  <c r="AF10" i="72"/>
  <c r="AF8" i="72" s="1"/>
  <c r="AF26" i="72" s="1"/>
  <c r="T30" i="75"/>
  <c r="T33" i="75" s="1"/>
  <c r="T19" i="75"/>
  <c r="T16" i="75" s="1"/>
  <c r="G30" i="77"/>
  <c r="G33" i="77" s="1"/>
  <c r="G19" i="77"/>
  <c r="G16" i="77" s="1"/>
  <c r="G10" i="77"/>
  <c r="G8" i="77" s="1"/>
  <c r="S30" i="75"/>
  <c r="S33" i="75" s="1"/>
  <c r="S19" i="75"/>
  <c r="S16" i="75" s="1"/>
  <c r="S10" i="75"/>
  <c r="S8" i="75" s="1"/>
  <c r="AE30" i="72"/>
  <c r="AE33" i="72" s="1"/>
  <c r="AE19" i="72"/>
  <c r="AE16" i="72" s="1"/>
  <c r="AE10" i="72"/>
  <c r="AE8" i="72" s="1"/>
  <c r="F30" i="77"/>
  <c r="F33" i="77" s="1"/>
  <c r="F19" i="77"/>
  <c r="F16" i="77" s="1"/>
  <c r="F10" i="77"/>
  <c r="F8" i="77" s="1"/>
  <c r="R30" i="75"/>
  <c r="R33" i="75" s="1"/>
  <c r="R19" i="75"/>
  <c r="R16" i="75" s="1"/>
  <c r="R10" i="75"/>
  <c r="R8" i="75" s="1"/>
  <c r="AD30" i="72"/>
  <c r="AD33" i="72" s="1"/>
  <c r="AD19" i="72"/>
  <c r="AD16" i="72" s="1"/>
  <c r="AD10" i="72"/>
  <c r="AD8" i="72" s="1"/>
  <c r="E30" i="77"/>
  <c r="E33" i="77" s="1"/>
  <c r="E19" i="77"/>
  <c r="E16" i="77" s="1"/>
  <c r="E10" i="77"/>
  <c r="E8" i="77" s="1"/>
  <c r="Q30" i="75"/>
  <c r="Q33" i="75" s="1"/>
  <c r="Q19" i="75"/>
  <c r="Q16" i="75" s="1"/>
  <c r="Q10" i="75"/>
  <c r="Q8" i="75" s="1"/>
  <c r="AC30" i="72"/>
  <c r="AC33" i="72" s="1"/>
  <c r="AC19" i="72"/>
  <c r="AC16" i="72" s="1"/>
  <c r="AC10" i="72"/>
  <c r="AC8" i="72" s="1"/>
  <c r="AB30" i="72"/>
  <c r="AB33" i="72" s="1"/>
  <c r="AB19" i="72"/>
  <c r="AB16" i="72" s="1"/>
  <c r="AB10" i="72"/>
  <c r="AB8" i="72" s="1"/>
  <c r="P30" i="75"/>
  <c r="P33" i="75" s="1"/>
  <c r="P19" i="75"/>
  <c r="P16" i="75" s="1"/>
  <c r="P10" i="75"/>
  <c r="P8" i="75" s="1"/>
  <c r="D30" i="77"/>
  <c r="D33" i="77" s="1"/>
  <c r="D19" i="77"/>
  <c r="D16" i="77" s="1"/>
  <c r="D10" i="77"/>
  <c r="D8" i="77" s="1"/>
  <c r="C30" i="77"/>
  <c r="C33" i="77" s="1"/>
  <c r="C19" i="77"/>
  <c r="C16" i="77" s="1"/>
  <c r="C10" i="77"/>
  <c r="C8" i="77" s="1"/>
  <c r="O30" i="75"/>
  <c r="O33" i="75" s="1"/>
  <c r="O19" i="75"/>
  <c r="O16" i="75" s="1"/>
  <c r="O10" i="75"/>
  <c r="O8" i="75"/>
  <c r="AA30" i="72"/>
  <c r="AA33" i="72" s="1"/>
  <c r="AA19" i="72"/>
  <c r="AA16" i="72" s="1"/>
  <c r="AA10" i="72"/>
  <c r="AA8" i="72" s="1"/>
  <c r="Z30" i="72"/>
  <c r="Z33" i="72" s="1"/>
  <c r="Z19" i="72"/>
  <c r="Z16" i="72" s="1"/>
  <c r="Z10" i="72"/>
  <c r="Z8" i="72" s="1"/>
  <c r="N30" i="75"/>
  <c r="N33" i="75" s="1"/>
  <c r="N19" i="75"/>
  <c r="N16" i="75" s="1"/>
  <c r="N10" i="75"/>
  <c r="N8" i="75" s="1"/>
  <c r="B30" i="77"/>
  <c r="B33" i="77" s="1"/>
  <c r="B19" i="77"/>
  <c r="B16" i="77" s="1"/>
  <c r="B10" i="77"/>
  <c r="B8" i="77" s="1"/>
  <c r="M30" i="75"/>
  <c r="M33" i="75" s="1"/>
  <c r="M19" i="75"/>
  <c r="M16" i="75" s="1"/>
  <c r="M10" i="75"/>
  <c r="M8" i="75" s="1"/>
  <c r="Y30" i="72"/>
  <c r="Y33" i="72" s="1"/>
  <c r="Y19" i="72"/>
  <c r="Y16" i="72" s="1"/>
  <c r="Y10" i="72"/>
  <c r="Y8" i="72" s="1"/>
  <c r="AK30" i="73"/>
  <c r="AK33" i="73" s="1"/>
  <c r="AK16" i="73"/>
  <c r="AK10" i="73"/>
  <c r="AK8" i="73" s="1"/>
  <c r="AJ30" i="73"/>
  <c r="AJ33" i="73" s="1"/>
  <c r="AJ19" i="73"/>
  <c r="AJ16" i="73" s="1"/>
  <c r="AJ10" i="73"/>
  <c r="AJ8" i="73" s="1"/>
  <c r="L30" i="75"/>
  <c r="L33" i="75" s="1"/>
  <c r="L19" i="75"/>
  <c r="L16" i="75" s="1"/>
  <c r="L10" i="75"/>
  <c r="L8" i="75" s="1"/>
  <c r="X30" i="72"/>
  <c r="X33" i="72" s="1"/>
  <c r="X19" i="72"/>
  <c r="X16" i="72" s="1"/>
  <c r="X10" i="72"/>
  <c r="X8" i="72" s="1"/>
  <c r="AI30" i="73"/>
  <c r="AI33" i="73" s="1"/>
  <c r="AI19" i="73"/>
  <c r="AI16" i="73" s="1"/>
  <c r="AI10" i="73"/>
  <c r="AI8" i="73" s="1"/>
  <c r="K30" i="75"/>
  <c r="K33" i="75" s="1"/>
  <c r="K19" i="75"/>
  <c r="K16" i="75" s="1"/>
  <c r="K10" i="75"/>
  <c r="K8" i="75" s="1"/>
  <c r="W30" i="72"/>
  <c r="W33" i="72" s="1"/>
  <c r="W19" i="72"/>
  <c r="W16" i="72" s="1"/>
  <c r="W10" i="72"/>
  <c r="W8" i="72" s="1"/>
  <c r="AH30" i="73"/>
  <c r="AH33" i="73" s="1"/>
  <c r="AH19" i="73"/>
  <c r="AH16" i="73" s="1"/>
  <c r="AH10" i="73"/>
  <c r="AH8" i="73" s="1"/>
  <c r="AG30" i="73"/>
  <c r="AG33" i="73" s="1"/>
  <c r="AG19" i="73"/>
  <c r="AG16" i="73" s="1"/>
  <c r="AG10" i="73"/>
  <c r="AG8" i="73" s="1"/>
  <c r="AF30" i="73"/>
  <c r="AF33" i="73" s="1"/>
  <c r="AF19" i="73"/>
  <c r="AF16" i="73" s="1"/>
  <c r="AF10" i="73"/>
  <c r="AF8" i="73" s="1"/>
  <c r="J30" i="75"/>
  <c r="J33" i="75" s="1"/>
  <c r="J19" i="75"/>
  <c r="J16" i="75" s="1"/>
  <c r="J10" i="75"/>
  <c r="J8" i="75" s="1"/>
  <c r="V30" i="72"/>
  <c r="V33" i="72" s="1"/>
  <c r="V19" i="72"/>
  <c r="V16" i="72" s="1"/>
  <c r="V10" i="72"/>
  <c r="V8" i="72" s="1"/>
  <c r="I30" i="75"/>
  <c r="I33" i="75" s="1"/>
  <c r="I19" i="75"/>
  <c r="I16" i="75" s="1"/>
  <c r="I10" i="75"/>
  <c r="I8" i="75" s="1"/>
  <c r="U30" i="72"/>
  <c r="U33" i="72" s="1"/>
  <c r="U19" i="72"/>
  <c r="U16" i="72" s="1"/>
  <c r="U10" i="72"/>
  <c r="U8" i="72" s="1"/>
  <c r="X26" i="72" l="1"/>
  <c r="X34" i="72" s="1"/>
  <c r="L7" i="75" s="1"/>
  <c r="AE26" i="72"/>
  <c r="AE36" i="75"/>
  <c r="S7" i="77"/>
  <c r="S26" i="77" s="1"/>
  <c r="S34" i="77" s="1"/>
  <c r="AG26" i="72"/>
  <c r="AG34" i="72" s="1"/>
  <c r="U7" i="75" s="1"/>
  <c r="AG7" i="75"/>
  <c r="AG26" i="75" s="1"/>
  <c r="AG34" i="75" s="1"/>
  <c r="AF26" i="75"/>
  <c r="AF34" i="75" s="1"/>
  <c r="F7" i="79"/>
  <c r="F26" i="79" s="1"/>
  <c r="F34" i="79" s="1"/>
  <c r="F36" i="79" s="1"/>
  <c r="R36" i="77"/>
  <c r="AF26" i="73"/>
  <c r="AF34" i="73" s="1"/>
  <c r="AF36" i="73" s="1"/>
  <c r="AI26" i="73"/>
  <c r="AI34" i="73" s="1"/>
  <c r="AI36" i="73" s="1"/>
  <c r="AH26" i="72"/>
  <c r="AH34" i="72" s="1"/>
  <c r="V7" i="75" s="1"/>
  <c r="AC26" i="72"/>
  <c r="AC34" i="72" s="1"/>
  <c r="Q7" i="75" s="1"/>
  <c r="V26" i="72"/>
  <c r="V34" i="72" s="1"/>
  <c r="J7" i="75" s="1"/>
  <c r="AG26" i="73"/>
  <c r="AG34" i="73" s="1"/>
  <c r="AG36" i="73" s="1"/>
  <c r="AA26" i="72"/>
  <c r="AB26" i="72"/>
  <c r="AD26" i="72"/>
  <c r="AD34" i="72" s="1"/>
  <c r="R7" i="75" s="1"/>
  <c r="U26" i="72"/>
  <c r="U34" i="72" s="1"/>
  <c r="I7" i="75" s="1"/>
  <c r="W26" i="72"/>
  <c r="W34" i="72" s="1"/>
  <c r="K7" i="75" s="1"/>
  <c r="Y26" i="72"/>
  <c r="Y34" i="72" s="1"/>
  <c r="M7" i="75" s="1"/>
  <c r="Z26" i="72"/>
  <c r="Z34" i="72" s="1"/>
  <c r="AE34" i="72"/>
  <c r="S7" i="75" s="1"/>
  <c r="AJ26" i="73"/>
  <c r="AJ34" i="73" s="1"/>
  <c r="AJ36" i="73" s="1"/>
  <c r="AK26" i="73"/>
  <c r="AK34" i="73" s="1"/>
  <c r="AK36" i="73" s="1"/>
  <c r="AH26" i="73"/>
  <c r="AH34" i="73" s="1"/>
  <c r="AH36" i="73" s="1"/>
  <c r="AF34" i="72"/>
  <c r="T7" i="75" s="1"/>
  <c r="AB34" i="72"/>
  <c r="P7" i="75" s="1"/>
  <c r="AA34" i="72"/>
  <c r="O7" i="75" s="1"/>
  <c r="T30" i="72"/>
  <c r="T33" i="72" s="1"/>
  <c r="T19" i="72"/>
  <c r="T16" i="72" s="1"/>
  <c r="T10" i="72"/>
  <c r="T8" i="72" s="1"/>
  <c r="H30" i="75"/>
  <c r="H33" i="75" s="1"/>
  <c r="H19" i="75"/>
  <c r="H16" i="75" s="1"/>
  <c r="H10" i="75"/>
  <c r="H8" i="75" s="1"/>
  <c r="AF36" i="75" l="1"/>
  <c r="T7" i="77"/>
  <c r="T26" i="77" s="1"/>
  <c r="T34" i="77" s="1"/>
  <c r="Z36" i="72"/>
  <c r="N7" i="75"/>
  <c r="N26" i="75" s="1"/>
  <c r="N34" i="75" s="1"/>
  <c r="N36" i="75" s="1"/>
  <c r="AG36" i="75"/>
  <c r="U7" i="77"/>
  <c r="U26" i="77" s="1"/>
  <c r="U34" i="77" s="1"/>
  <c r="G7" i="79"/>
  <c r="G26" i="79" s="1"/>
  <c r="G34" i="79" s="1"/>
  <c r="G36" i="79" s="1"/>
  <c r="S36" i="77"/>
  <c r="T26" i="72"/>
  <c r="T34" i="72" s="1"/>
  <c r="Y36" i="72"/>
  <c r="M26" i="75"/>
  <c r="M34" i="75" s="1"/>
  <c r="M36" i="75" s="1"/>
  <c r="W36" i="72"/>
  <c r="K26" i="75"/>
  <c r="K34" i="75" s="1"/>
  <c r="K36" i="75" s="1"/>
  <c r="U36" i="72"/>
  <c r="I26" i="75"/>
  <c r="I34" i="75" s="1"/>
  <c r="I36" i="75" s="1"/>
  <c r="AD36" i="72"/>
  <c r="R26" i="75"/>
  <c r="R34" i="75" s="1"/>
  <c r="R36" i="75" s="1"/>
  <c r="AC36" i="72"/>
  <c r="Q26" i="75"/>
  <c r="Q34" i="75" s="1"/>
  <c r="E7" i="77" s="1"/>
  <c r="E26" i="77" s="1"/>
  <c r="E34" i="77" s="1"/>
  <c r="E36" i="77" s="1"/>
  <c r="X36" i="72"/>
  <c r="L26" i="75"/>
  <c r="L34" i="75" s="1"/>
  <c r="L36" i="75" s="1"/>
  <c r="AG36" i="72"/>
  <c r="U26" i="75"/>
  <c r="U34" i="75" s="1"/>
  <c r="I7" i="77" s="1"/>
  <c r="I26" i="77" s="1"/>
  <c r="I34" i="77" s="1"/>
  <c r="I36" i="77" s="1"/>
  <c r="AE36" i="72"/>
  <c r="S26" i="75"/>
  <c r="S34" i="75" s="1"/>
  <c r="V36" i="72"/>
  <c r="J26" i="75"/>
  <c r="J34" i="75" s="1"/>
  <c r="J36" i="75" s="1"/>
  <c r="AH36" i="72"/>
  <c r="V26" i="75"/>
  <c r="V34" i="75" s="1"/>
  <c r="AA36" i="72"/>
  <c r="O26" i="75"/>
  <c r="O34" i="75" s="1"/>
  <c r="AF36" i="72"/>
  <c r="T26" i="75"/>
  <c r="T34" i="75" s="1"/>
  <c r="H7" i="77" s="1"/>
  <c r="P26" i="75"/>
  <c r="P34" i="75" s="1"/>
  <c r="AB36" i="72"/>
  <c r="S10" i="72"/>
  <c r="T36" i="72" l="1"/>
  <c r="H7" i="75"/>
  <c r="U36" i="77"/>
  <c r="I7" i="79"/>
  <c r="I26" i="79" s="1"/>
  <c r="I34" i="79" s="1"/>
  <c r="I36" i="79" s="1"/>
  <c r="T36" i="77"/>
  <c r="H7" i="79"/>
  <c r="H26" i="79" s="1"/>
  <c r="H34" i="79" s="1"/>
  <c r="H36" i="79" s="1"/>
  <c r="J7" i="77"/>
  <c r="J26" i="77" s="1"/>
  <c r="J34" i="77" s="1"/>
  <c r="J36" i="77" s="1"/>
  <c r="V36" i="75"/>
  <c r="B7" i="77"/>
  <c r="B26" i="77" s="1"/>
  <c r="B34" i="77" s="1"/>
  <c r="B36" i="77" s="1"/>
  <c r="F7" i="77"/>
  <c r="F26" i="77" s="1"/>
  <c r="F34" i="77" s="1"/>
  <c r="F36" i="77" s="1"/>
  <c r="S36" i="75"/>
  <c r="G7" i="77"/>
  <c r="G26" i="77" s="1"/>
  <c r="G34" i="77" s="1"/>
  <c r="G36" i="77" s="1"/>
  <c r="O36" i="75"/>
  <c r="C7" i="77"/>
  <c r="C26" i="77" s="1"/>
  <c r="C34" i="77" s="1"/>
  <c r="C36" i="77" s="1"/>
  <c r="D7" i="77"/>
  <c r="D26" i="77" s="1"/>
  <c r="D34" i="77" s="1"/>
  <c r="D36" i="77" s="1"/>
  <c r="U36" i="75"/>
  <c r="Q36" i="75"/>
  <c r="T36" i="75"/>
  <c r="H26" i="77"/>
  <c r="H34" i="77" s="1"/>
  <c r="H36" i="77" s="1"/>
  <c r="P36" i="75"/>
  <c r="H26" i="75"/>
  <c r="H34" i="75" s="1"/>
  <c r="H36" i="75" s="1"/>
  <c r="AE30" i="73"/>
  <c r="AE33" i="73" s="1"/>
  <c r="AE19" i="73"/>
  <c r="AE16" i="73" s="1"/>
  <c r="AE10" i="73"/>
  <c r="AE8" i="73" s="1"/>
  <c r="AE26" i="73" s="1"/>
  <c r="AE34" i="73" s="1"/>
  <c r="AE36" i="73" s="1"/>
  <c r="AD30" i="73"/>
  <c r="AD33" i="73" s="1"/>
  <c r="AD19" i="73"/>
  <c r="AD16" i="73" s="1"/>
  <c r="AD10" i="73"/>
  <c r="AD8" i="73" s="1"/>
  <c r="S30" i="72"/>
  <c r="S33" i="72" s="1"/>
  <c r="S19" i="72"/>
  <c r="S16" i="72" s="1"/>
  <c r="S8" i="72"/>
  <c r="G30" i="75"/>
  <c r="G33" i="75" s="1"/>
  <c r="G19" i="75"/>
  <c r="G16" i="75" s="1"/>
  <c r="G10" i="75"/>
  <c r="G8" i="75" s="1"/>
  <c r="AD26" i="73" l="1"/>
  <c r="AD34" i="73" s="1"/>
  <c r="AD36" i="73" s="1"/>
  <c r="S26" i="72"/>
  <c r="S34" i="72" s="1"/>
  <c r="F30" i="75"/>
  <c r="F33" i="75" s="1"/>
  <c r="F19" i="75"/>
  <c r="F16" i="75" s="1"/>
  <c r="F10" i="75"/>
  <c r="F8" i="75" s="1"/>
  <c r="R30" i="72"/>
  <c r="R33" i="72" s="1"/>
  <c r="R19" i="72"/>
  <c r="R16" i="72" s="1"/>
  <c r="R10" i="72"/>
  <c r="R8" i="72" s="1"/>
  <c r="Q30" i="72"/>
  <c r="Q33" i="72" s="1"/>
  <c r="Q19" i="72"/>
  <c r="Q16" i="72" s="1"/>
  <c r="AB30" i="73"/>
  <c r="AB33" i="73" s="1"/>
  <c r="AB19" i="73"/>
  <c r="AB16" i="73" s="1"/>
  <c r="AB10" i="73"/>
  <c r="AB8" i="73" s="1"/>
  <c r="AA30" i="73"/>
  <c r="AA33" i="73" s="1"/>
  <c r="AA19" i="73"/>
  <c r="AA16" i="73" s="1"/>
  <c r="AA10" i="73"/>
  <c r="AA8" i="73" s="1"/>
  <c r="Z30" i="73"/>
  <c r="Z33" i="73" s="1"/>
  <c r="Z19" i="73"/>
  <c r="Z16" i="73" s="1"/>
  <c r="Z10" i="73"/>
  <c r="Z8" i="73" s="1"/>
  <c r="Q10" i="72"/>
  <c r="Q8" i="72" s="1"/>
  <c r="E30" i="75"/>
  <c r="E33" i="75" s="1"/>
  <c r="E19" i="75"/>
  <c r="E16" i="75" s="1"/>
  <c r="E10" i="75"/>
  <c r="E8" i="75" s="1"/>
  <c r="P30" i="72"/>
  <c r="P33" i="72" s="1"/>
  <c r="P19" i="72"/>
  <c r="P16" i="72" s="1"/>
  <c r="P10" i="72"/>
  <c r="P8" i="72" s="1"/>
  <c r="D30" i="75"/>
  <c r="D33" i="75" s="1"/>
  <c r="D19" i="75"/>
  <c r="D16" i="75" s="1"/>
  <c r="D10" i="75"/>
  <c r="D8" i="75" s="1"/>
  <c r="O30" i="72"/>
  <c r="O33" i="72" s="1"/>
  <c r="O19" i="72"/>
  <c r="O16" i="72" s="1"/>
  <c r="O10" i="72"/>
  <c r="O8" i="72" s="1"/>
  <c r="C30" i="75"/>
  <c r="C33" i="75" s="1"/>
  <c r="C19" i="75"/>
  <c r="C16" i="75" s="1"/>
  <c r="C10" i="75"/>
  <c r="C8" i="75" s="1"/>
  <c r="AC30" i="73"/>
  <c r="AC33" i="73" s="1"/>
  <c r="AC19" i="73"/>
  <c r="AC16" i="73" s="1"/>
  <c r="AC10" i="73"/>
  <c r="AC8" i="73" s="1"/>
  <c r="N30" i="72"/>
  <c r="N33" i="72" s="1"/>
  <c r="N19" i="72"/>
  <c r="N16" i="72" s="1"/>
  <c r="N10" i="72"/>
  <c r="N8" i="72" s="1"/>
  <c r="B30" i="75"/>
  <c r="B33" i="75" s="1"/>
  <c r="B19" i="75"/>
  <c r="B16" i="75" s="1"/>
  <c r="B10" i="75"/>
  <c r="B8" i="75" s="1"/>
  <c r="M30" i="72"/>
  <c r="M33" i="72" s="1"/>
  <c r="M19" i="72"/>
  <c r="M16" i="72" s="1"/>
  <c r="M10" i="72"/>
  <c r="M8" i="72" s="1"/>
  <c r="Y30" i="73"/>
  <c r="Y33" i="73" s="1"/>
  <c r="Y19" i="73"/>
  <c r="Y16" i="73" s="1"/>
  <c r="Y10" i="73"/>
  <c r="Y8" i="73" s="1"/>
  <c r="X30" i="73"/>
  <c r="X33" i="73" s="1"/>
  <c r="X19" i="73"/>
  <c r="X16" i="73" s="1"/>
  <c r="X10" i="73"/>
  <c r="X8" i="73" s="1"/>
  <c r="C19" i="73"/>
  <c r="D19" i="73"/>
  <c r="E19" i="73"/>
  <c r="F19" i="73"/>
  <c r="G19" i="73"/>
  <c r="H19" i="73"/>
  <c r="I19" i="73"/>
  <c r="J19" i="73"/>
  <c r="K19" i="73"/>
  <c r="L19" i="73"/>
  <c r="M19" i="73"/>
  <c r="N19" i="73"/>
  <c r="O19" i="73"/>
  <c r="P19" i="73"/>
  <c r="Q19" i="73"/>
  <c r="R19" i="73"/>
  <c r="U30" i="73"/>
  <c r="U33" i="73" s="1"/>
  <c r="T30" i="73"/>
  <c r="T33" i="73" s="1"/>
  <c r="U10" i="73"/>
  <c r="U8" i="73" s="1"/>
  <c r="T10" i="73"/>
  <c r="T8" i="73" s="1"/>
  <c r="W30" i="73"/>
  <c r="W33" i="73" s="1"/>
  <c r="V30" i="73"/>
  <c r="V33" i="73" s="1"/>
  <c r="W10" i="73"/>
  <c r="W8" i="73" s="1"/>
  <c r="V10" i="73"/>
  <c r="V8" i="73" s="1"/>
  <c r="L19" i="72"/>
  <c r="L16" i="72" s="1"/>
  <c r="L30" i="72"/>
  <c r="L33" i="72" s="1"/>
  <c r="L10" i="72"/>
  <c r="L8" i="72" s="1"/>
  <c r="K30" i="72"/>
  <c r="K33" i="72" s="1"/>
  <c r="K19" i="72"/>
  <c r="K16" i="72" s="1"/>
  <c r="K10" i="72"/>
  <c r="K8" i="72" s="1"/>
  <c r="S36" i="72" l="1"/>
  <c r="G7" i="75"/>
  <c r="G26" i="75" s="1"/>
  <c r="G34" i="75" s="1"/>
  <c r="G36" i="75" s="1"/>
  <c r="K26" i="72"/>
  <c r="R26" i="72"/>
  <c r="R34" i="72" s="1"/>
  <c r="F7" i="75" s="1"/>
  <c r="M26" i="72"/>
  <c r="M34" i="72" s="1"/>
  <c r="M36" i="72" s="1"/>
  <c r="AB26" i="73"/>
  <c r="AB34" i="73" s="1"/>
  <c r="AB36" i="73" s="1"/>
  <c r="P26" i="72"/>
  <c r="P34" i="72" s="1"/>
  <c r="D7" i="75" s="1"/>
  <c r="Q26" i="72"/>
  <c r="Q34" i="72" s="1"/>
  <c r="E7" i="75" s="1"/>
  <c r="L26" i="72"/>
  <c r="L34" i="72" s="1"/>
  <c r="L36" i="72" s="1"/>
  <c r="N26" i="72"/>
  <c r="N34" i="72" s="1"/>
  <c r="O26" i="72"/>
  <c r="O34" i="72" s="1"/>
  <c r="C7" i="75" s="1"/>
  <c r="Z26" i="73"/>
  <c r="Z34" i="73" s="1"/>
  <c r="Z36" i="73" s="1"/>
  <c r="Y26" i="73"/>
  <c r="Y34" i="73" s="1"/>
  <c r="Y36" i="73" s="1"/>
  <c r="AA26" i="73"/>
  <c r="AA34" i="73" s="1"/>
  <c r="AA36" i="73" s="1"/>
  <c r="X26" i="73"/>
  <c r="X34" i="73" s="1"/>
  <c r="X36" i="73" s="1"/>
  <c r="AC26" i="73"/>
  <c r="AC34" i="73" s="1"/>
  <c r="AC36" i="73" s="1"/>
  <c r="K34" i="72"/>
  <c r="K36" i="72" s="1"/>
  <c r="Q36" i="72" l="1"/>
  <c r="E26" i="75"/>
  <c r="E34" i="75" s="1"/>
  <c r="E36" i="75" s="1"/>
  <c r="R36" i="72"/>
  <c r="F26" i="75"/>
  <c r="F34" i="75" s="1"/>
  <c r="F36" i="75" s="1"/>
  <c r="N36" i="72"/>
  <c r="B7" i="75"/>
  <c r="B26" i="75" s="1"/>
  <c r="B34" i="75" s="1"/>
  <c r="B36" i="75" s="1"/>
  <c r="P36" i="72"/>
  <c r="D26" i="75"/>
  <c r="D34" i="75" s="1"/>
  <c r="D36" i="75" s="1"/>
  <c r="O36" i="72"/>
  <c r="C26" i="75"/>
  <c r="C34" i="75" s="1"/>
  <c r="C36" i="75" s="1"/>
  <c r="B10" i="73"/>
  <c r="B8" i="73" s="1"/>
  <c r="C10" i="73"/>
  <c r="C8" i="73" s="1"/>
  <c r="D10" i="73"/>
  <c r="D8" i="73" s="1"/>
  <c r="E10" i="73"/>
  <c r="E8" i="73" s="1"/>
  <c r="F10" i="73"/>
  <c r="F8" i="73" s="1"/>
  <c r="G10" i="73"/>
  <c r="G8" i="73" s="1"/>
  <c r="H10" i="73"/>
  <c r="H8" i="73" s="1"/>
  <c r="I10" i="73"/>
  <c r="I8" i="73" s="1"/>
  <c r="J10" i="73"/>
  <c r="J8" i="73" s="1"/>
  <c r="K10" i="73"/>
  <c r="K8" i="73" s="1"/>
  <c r="L10" i="73"/>
  <c r="L8" i="73" s="1"/>
  <c r="M10" i="73"/>
  <c r="M8" i="73" s="1"/>
  <c r="N10" i="73"/>
  <c r="N8" i="73" s="1"/>
  <c r="O10" i="73"/>
  <c r="O8" i="73" s="1"/>
  <c r="P10" i="73"/>
  <c r="P8" i="73" s="1"/>
  <c r="Q10" i="73"/>
  <c r="Q8" i="73" s="1"/>
  <c r="S10" i="73"/>
  <c r="B19" i="73"/>
  <c r="B16" i="73" s="1"/>
  <c r="C16" i="73"/>
  <c r="D16" i="73"/>
  <c r="E16" i="73"/>
  <c r="F16" i="73"/>
  <c r="G16" i="73"/>
  <c r="H16" i="73"/>
  <c r="I16" i="73"/>
  <c r="J16" i="73"/>
  <c r="K16" i="73"/>
  <c r="L16" i="73"/>
  <c r="M16" i="73"/>
  <c r="N16" i="73"/>
  <c r="O16" i="73"/>
  <c r="P16" i="73"/>
  <c r="Q16" i="73"/>
  <c r="B30" i="73"/>
  <c r="B33" i="73" s="1"/>
  <c r="C30" i="73"/>
  <c r="C33" i="73" s="1"/>
  <c r="D30" i="73"/>
  <c r="D33" i="73" s="1"/>
  <c r="E30" i="73"/>
  <c r="E33" i="73" s="1"/>
  <c r="F30" i="73"/>
  <c r="F33" i="73" s="1"/>
  <c r="G30" i="73"/>
  <c r="G33" i="73" s="1"/>
  <c r="H30" i="73"/>
  <c r="H33" i="73" s="1"/>
  <c r="I30" i="73"/>
  <c r="I33" i="73" s="1"/>
  <c r="J30" i="73"/>
  <c r="J33" i="73" s="1"/>
  <c r="K30" i="73"/>
  <c r="K33" i="73" s="1"/>
  <c r="L30" i="73"/>
  <c r="L33" i="73" s="1"/>
  <c r="M30" i="73"/>
  <c r="M33" i="73" s="1"/>
  <c r="N30" i="73"/>
  <c r="N33" i="73" s="1"/>
  <c r="O30" i="73"/>
  <c r="O33" i="73" s="1"/>
  <c r="P30" i="73"/>
  <c r="P33" i="73" s="1"/>
  <c r="Q30" i="73"/>
  <c r="Q33" i="73" s="1"/>
  <c r="S30" i="73"/>
  <c r="G26" i="73" l="1"/>
  <c r="G34" i="73" s="1"/>
  <c r="G36" i="73" s="1"/>
  <c r="L26" i="73"/>
  <c r="L34" i="73" s="1"/>
  <c r="L36" i="73" s="1"/>
  <c r="N26" i="73"/>
  <c r="N34" i="73" s="1"/>
  <c r="N36" i="73" s="1"/>
  <c r="J26" i="73"/>
  <c r="J34" i="73" s="1"/>
  <c r="J36" i="73" s="1"/>
  <c r="M26" i="73"/>
  <c r="M34" i="73" s="1"/>
  <c r="M36" i="73" s="1"/>
  <c r="O26" i="73"/>
  <c r="O34" i="73" s="1"/>
  <c r="O36" i="73" s="1"/>
  <c r="F26" i="73"/>
  <c r="F34" i="73" s="1"/>
  <c r="F36" i="73" s="1"/>
  <c r="C26" i="73"/>
  <c r="C34" i="73" s="1"/>
  <c r="C36" i="73" s="1"/>
  <c r="Q26" i="73"/>
  <c r="Q34" i="73" s="1"/>
  <c r="Q36" i="73" s="1"/>
  <c r="B26" i="73"/>
  <c r="B34" i="73" s="1"/>
  <c r="B36" i="73" s="1"/>
  <c r="E26" i="73"/>
  <c r="E34" i="73" s="1"/>
  <c r="E36" i="73" s="1"/>
  <c r="D26" i="73"/>
  <c r="D34" i="73" s="1"/>
  <c r="D36" i="73" s="1"/>
  <c r="K26" i="73"/>
  <c r="K34" i="73" s="1"/>
  <c r="K36" i="73" s="1"/>
  <c r="I26" i="73"/>
  <c r="I34" i="73" s="1"/>
  <c r="I36" i="73" s="1"/>
  <c r="H26" i="73"/>
  <c r="H34" i="73" s="1"/>
  <c r="H36" i="73" s="1"/>
  <c r="P26" i="73"/>
  <c r="P34" i="73" s="1"/>
  <c r="P36" i="73" s="1"/>
  <c r="V19" i="73" l="1"/>
  <c r="V16" i="73" s="1"/>
  <c r="V26" i="73" s="1"/>
  <c r="V34" i="73" s="1"/>
  <c r="V36" i="73" s="1"/>
  <c r="T19" i="73"/>
  <c r="T16" i="73" s="1"/>
  <c r="T26" i="73" s="1"/>
  <c r="T34" i="73" s="1"/>
  <c r="T36" i="73" s="1"/>
  <c r="U19" i="73"/>
  <c r="U16" i="73" s="1"/>
  <c r="U26" i="73" s="1"/>
  <c r="U34" i="73" s="1"/>
  <c r="U36" i="73" s="1"/>
  <c r="W19" i="73"/>
  <c r="W16" i="73" s="1"/>
  <c r="W26" i="73" s="1"/>
  <c r="W34" i="73" s="1"/>
  <c r="W36" i="73" s="1"/>
  <c r="S19" i="73"/>
</calcChain>
</file>

<file path=xl/sharedStrings.xml><?xml version="1.0" encoding="utf-8"?>
<sst xmlns="http://schemas.openxmlformats.org/spreadsheetml/2006/main" count="686" uniqueCount="79">
  <si>
    <t>Total production</t>
  </si>
  <si>
    <t xml:space="preserve">   Beet sugar</t>
  </si>
  <si>
    <t xml:space="preserve">   Cane sugar</t>
  </si>
  <si>
    <t>Total imports</t>
  </si>
  <si>
    <t xml:space="preserve">   Tariff-rate quota imports</t>
  </si>
  <si>
    <t xml:space="preserve">   Other program imports</t>
  </si>
  <si>
    <t xml:space="preserve">   Non-program imports</t>
  </si>
  <si>
    <t>Total supply</t>
  </si>
  <si>
    <t xml:space="preserve">Exports </t>
  </si>
  <si>
    <t>Adjustments</t>
  </si>
  <si>
    <t xml:space="preserve">   Other use</t>
  </si>
  <si>
    <t>Ending stocks</t>
  </si>
  <si>
    <t>May</t>
  </si>
  <si>
    <t xml:space="preserve">     Florida</t>
  </si>
  <si>
    <t xml:space="preserve">     Louisiana</t>
  </si>
  <si>
    <t xml:space="preserve">     Texas</t>
  </si>
  <si>
    <t xml:space="preserve">     Hawaii</t>
  </si>
  <si>
    <t>June</t>
  </si>
  <si>
    <t xml:space="preserve">   Domestic food and beverage</t>
  </si>
  <si>
    <t xml:space="preserve">     Mexico</t>
  </si>
  <si>
    <t>July</t>
  </si>
  <si>
    <t>August</t>
  </si>
  <si>
    <t>September</t>
  </si>
  <si>
    <t>October</t>
  </si>
  <si>
    <t>November</t>
  </si>
  <si>
    <t>December</t>
  </si>
  <si>
    <t>April</t>
  </si>
  <si>
    <t xml:space="preserve">Total deliveries </t>
  </si>
  <si>
    <t>January</t>
  </si>
  <si>
    <t>February</t>
  </si>
  <si>
    <t>March</t>
  </si>
  <si>
    <t>Total use</t>
  </si>
  <si>
    <t>Beginning stocks</t>
  </si>
  <si>
    <t xml:space="preserve">January </t>
  </si>
  <si>
    <t>Stocks-to-use ratio</t>
  </si>
  <si>
    <t>Fiscal Year 2022</t>
  </si>
  <si>
    <t>Fiscal Year 2021</t>
  </si>
  <si>
    <t>Fiscal Year 2020</t>
  </si>
  <si>
    <t>Fiscal Year 2019</t>
  </si>
  <si>
    <t>Fiscal Year 2018</t>
  </si>
  <si>
    <t>Fiscal Year 2017</t>
  </si>
  <si>
    <t>Fiscal Year 2016</t>
  </si>
  <si>
    <t>Fiscal Year 2015</t>
  </si>
  <si>
    <t>Fiscal Year 2014</t>
  </si>
  <si>
    <t>Fiscal Year 2013</t>
  </si>
  <si>
    <t>Fiscal Year 2012</t>
  </si>
  <si>
    <t>Fiscal Year 2011</t>
  </si>
  <si>
    <t>Fiscal Year 2010</t>
  </si>
  <si>
    <t>Fiscal Year 2009</t>
  </si>
  <si>
    <t>Fiscal Year 2008</t>
  </si>
  <si>
    <t>Fiscal Year 2007</t>
  </si>
  <si>
    <t>Fiscal Year 2006</t>
  </si>
  <si>
    <t>Fiscal Year 2005</t>
  </si>
  <si>
    <t>Fiscal Year 2004</t>
  </si>
  <si>
    <t>Fiscal Year 2003</t>
  </si>
  <si>
    <t xml:space="preserve">To follow at a later date. </t>
  </si>
  <si>
    <t>Table 25–U.S. monthly estimates of sugar supply and use, by fiscal year, since fiscal year 2003</t>
  </si>
  <si>
    <t>Fiscal Year 2023</t>
  </si>
  <si>
    <t>Fiscal Year 2024</t>
  </si>
  <si>
    <t xml:space="preserve">*Note: The fiscal year estimates are published in table 24a, which is included the "U.S. and Mexican fiscal year supply and use of sugar and high-fructose corn syrup" table group. </t>
  </si>
  <si>
    <t>Contact: Vidalina Abadam at USDA, Economic Research Service.</t>
  </si>
  <si>
    <t>Fiscal Year 2025</t>
  </si>
  <si>
    <t>Last updated: 6/20/2024.</t>
  </si>
  <si>
    <t xml:space="preserve">1/ Starting with the June 2024 World Agricultural Supply and Demand Estimates, the 2023/24 and 2024/25 value for "Hight-duty sugar/Other" includes the raw sugar equivalent of cane molasses that is being imported as an input to produce refined cane sugar by SMD-reporting cane refiners. The corresponding Harmonized Tariff Schedule of the United States (HTSUS) is 1703.10.3000 and the corresponding description is “Cane molasses: Imported for (a) the commercial extraction of sugar or (b) human consumption.” </t>
  </si>
  <si>
    <r>
      <t xml:space="preserve">Source: USDA, Economic Research Service, based on data from USDA, World Agricultural Outlook Board, </t>
    </r>
    <r>
      <rPr>
        <i/>
        <sz val="8"/>
        <color rgb="FF000000"/>
        <rFont val="Arial"/>
        <family val="2"/>
      </rPr>
      <t>World Agricultural Supply and Demand Estimates</t>
    </r>
    <r>
      <rPr>
        <sz val="8"/>
        <color indexed="8"/>
        <rFont val="Arial"/>
        <family val="2"/>
      </rPr>
      <t xml:space="preserve"> (</t>
    </r>
    <r>
      <rPr>
        <i/>
        <sz val="8"/>
        <color rgb="FF000000"/>
        <rFont val="Arial"/>
        <family val="2"/>
      </rPr>
      <t>WASDE</t>
    </r>
    <r>
      <rPr>
        <sz val="8"/>
        <color indexed="8"/>
        <rFont val="Arial"/>
        <family val="2"/>
      </rPr>
      <t>).</t>
    </r>
  </si>
  <si>
    <t xml:space="preserve">     High-tier tariff/other 1/</t>
  </si>
  <si>
    <t xml:space="preserve">        High-tier tariff</t>
  </si>
  <si>
    <t xml:space="preserve">2/ The last cane processor in Texas closed in 2023/24. </t>
  </si>
  <si>
    <t>Table 25–Monthly estimates of fiscal year 2021 U.S. sugar supply and use (1,000 short tons, raw value)</t>
  </si>
  <si>
    <t>Table 25–Monthly estimates of fiscal year 2022 U.S. sugar supply and use (1,000 short tons, raw value)</t>
  </si>
  <si>
    <t>Table 25–Monthly estimates of fiscal year 2023 U.S. sugar supply and use (1,000 short tons, raw value)</t>
  </si>
  <si>
    <t>Table 25–Monthly estimates of fiscal year 2024 U.S. sugar supply and use (1,000 short tons, raw value)</t>
  </si>
  <si>
    <t>Table 25–Monthly estimates of fiscal year 2025 U.S. sugar supply and use (1,000 short tons, raw value)</t>
  </si>
  <si>
    <t xml:space="preserve">        Other</t>
  </si>
  <si>
    <t>N/A</t>
  </si>
  <si>
    <t xml:space="preserve">            Raw sugar</t>
  </si>
  <si>
    <t xml:space="preserve">            Refined sugar</t>
  </si>
  <si>
    <t xml:space="preserve">N/A = not available. </t>
  </si>
  <si>
    <t>Last updated: 1/17/2025.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</si>
</sst>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i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8" fillId="0" borderId="0"/>
    <xf numFmtId="0" fontId="8" fillId="0" borderId="0"/>
    <xf numFmtId="0" fontId="6" fillId="0" borderId="0"/>
    <xf numFmtId="0" fontId="1" fillId="0" borderId="0"/>
    <xf numFmtId="0" fontId="2" fillId="0" borderId="0"/>
    <xf numFmtId="0" fontId="10" fillId="0" borderId="0" applyNumberFormat="0" applyFill="0" applyBorder="0" applyAlignment="0" applyProtection="0"/>
  </cellStyleXfs>
  <cellXfs count="38">
    <xf numFmtId="0" fontId="0" fillId="0" borderId="0" xfId="0"/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3" fontId="3" fillId="0" borderId="1" xfId="0" applyNumberFormat="1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/>
    <xf numFmtId="0" fontId="3" fillId="0" borderId="1" xfId="0" applyFont="1" applyBorder="1"/>
    <xf numFmtId="0" fontId="3" fillId="0" borderId="0" xfId="6" applyFont="1"/>
    <xf numFmtId="2" fontId="3" fillId="0" borderId="0" xfId="0" applyNumberFormat="1" applyFont="1"/>
    <xf numFmtId="0" fontId="9" fillId="0" borderId="0" xfId="3" applyFont="1"/>
    <xf numFmtId="0" fontId="2" fillId="0" borderId="0" xfId="0" applyFont="1"/>
    <xf numFmtId="0" fontId="7" fillId="0" borderId="1" xfId="6" quotePrefix="1" applyFont="1" applyBorder="1" applyAlignment="1">
      <alignment horizontal="left"/>
    </xf>
    <xf numFmtId="0" fontId="7" fillId="0" borderId="0" xfId="6" applyFont="1"/>
    <xf numFmtId="1" fontId="7" fillId="0" borderId="1" xfId="6" applyNumberFormat="1" applyFont="1" applyBorder="1"/>
    <xf numFmtId="3" fontId="7" fillId="0" borderId="0" xfId="6" applyNumberFormat="1" applyFont="1"/>
    <xf numFmtId="3" fontId="7" fillId="0" borderId="0" xfId="6" quotePrefix="1" applyNumberFormat="1" applyFont="1" applyAlignment="1">
      <alignment horizontal="left"/>
    </xf>
    <xf numFmtId="3" fontId="7" fillId="0" borderId="0" xfId="6" applyNumberFormat="1" applyFont="1" applyAlignment="1">
      <alignment horizontal="left"/>
    </xf>
    <xf numFmtId="2" fontId="7" fillId="0" borderId="1" xfId="6" applyNumberFormat="1" applyFont="1" applyBorder="1"/>
    <xf numFmtId="1" fontId="3" fillId="0" borderId="1" xfId="0" applyNumberFormat="1" applyFont="1" applyBorder="1"/>
    <xf numFmtId="0" fontId="10" fillId="0" borderId="0" xfId="9" quotePrefix="1"/>
    <xf numFmtId="0" fontId="3" fillId="0" borderId="2" xfId="0" applyFont="1" applyBorder="1"/>
    <xf numFmtId="0" fontId="10" fillId="0" borderId="0" xfId="9"/>
    <xf numFmtId="0" fontId="11" fillId="0" borderId="0" xfId="0" applyFont="1"/>
    <xf numFmtId="3" fontId="7" fillId="0" borderId="2" xfId="6" applyNumberFormat="1" applyFont="1" applyBorder="1"/>
    <xf numFmtId="0" fontId="2" fillId="0" borderId="0" xfId="8"/>
    <xf numFmtId="0" fontId="7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3" fontId="3" fillId="0" borderId="2" xfId="0" applyNumberFormat="1" applyFont="1" applyBorder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2" fontId="7" fillId="0" borderId="0" xfId="6" applyNumberFormat="1" applyFont="1"/>
    <xf numFmtId="4" fontId="3" fillId="0" borderId="0" xfId="0" applyNumberFormat="1" applyFont="1" applyAlignment="1">
      <alignment horizontal="right"/>
    </xf>
  </cellXfs>
  <cellStyles count="10">
    <cellStyle name="Comma 2" xfId="1" xr:uid="{00000000-0005-0000-0000-000001000000}"/>
    <cellStyle name="Comma 3" xfId="2" xr:uid="{00000000-0005-0000-0000-000002000000}"/>
    <cellStyle name="Hyperlink" xfId="9" builtinId="8"/>
    <cellStyle name="Normal" xfId="0" builtinId="0"/>
    <cellStyle name="Normal 2" xfId="3" xr:uid="{00000000-0005-0000-0000-000004000000}"/>
    <cellStyle name="Normal 2 2" xfId="8" xr:uid="{D347E601-79C7-4096-8491-C26EAED71DA3}"/>
    <cellStyle name="Normal 3" xfId="4" xr:uid="{00000000-0005-0000-0000-000005000000}"/>
    <cellStyle name="Normal 4" xfId="5" xr:uid="{00000000-0005-0000-0000-000006000000}"/>
    <cellStyle name="Normal 5" xfId="7" xr:uid="{DF61C2AB-5B76-4777-B8EB-89319CA63672}"/>
    <cellStyle name="Normal_WASDE2~1 5" xfId="6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/>
      <a:bodyPr vertOverflow="clip" wrap="square" rtlCol="0"/>
      <a:lstStyle>
        <a:defPPr>
          <a:defRPr sz="1100"/>
        </a:defPPr>
      </a:lstStyle>
    </a:tx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16" customWidth="1"/>
  </cols>
  <sheetData>
    <row r="1" spans="1:2" x14ac:dyDescent="0.2">
      <c r="A1" s="13" t="s">
        <v>56</v>
      </c>
    </row>
    <row r="2" spans="1:2" x14ac:dyDescent="0.2">
      <c r="A2" s="25" t="s">
        <v>61</v>
      </c>
    </row>
    <row r="3" spans="1:2" x14ac:dyDescent="0.2">
      <c r="A3" s="25" t="s">
        <v>58</v>
      </c>
    </row>
    <row r="4" spans="1:2" x14ac:dyDescent="0.2">
      <c r="A4" s="25" t="s">
        <v>57</v>
      </c>
    </row>
    <row r="5" spans="1:2" x14ac:dyDescent="0.2">
      <c r="A5" s="25" t="s">
        <v>35</v>
      </c>
    </row>
    <row r="6" spans="1:2" x14ac:dyDescent="0.2">
      <c r="A6" s="25" t="s">
        <v>36</v>
      </c>
    </row>
    <row r="7" spans="1:2" ht="12.75" customHeight="1" x14ac:dyDescent="0.2">
      <c r="A7" s="14" t="s">
        <v>37</v>
      </c>
      <c r="B7" s="33" t="s">
        <v>55</v>
      </c>
    </row>
    <row r="8" spans="1:2" x14ac:dyDescent="0.2">
      <c r="A8" s="14" t="s">
        <v>38</v>
      </c>
      <c r="B8" s="31"/>
    </row>
    <row r="9" spans="1:2" x14ac:dyDescent="0.2">
      <c r="A9" s="14" t="s">
        <v>39</v>
      </c>
      <c r="B9" s="31"/>
    </row>
    <row r="10" spans="1:2" x14ac:dyDescent="0.2">
      <c r="A10" s="14" t="s">
        <v>40</v>
      </c>
      <c r="B10" s="31"/>
    </row>
    <row r="11" spans="1:2" x14ac:dyDescent="0.2">
      <c r="A11" s="14" t="s">
        <v>41</v>
      </c>
      <c r="B11" s="31"/>
    </row>
    <row r="12" spans="1:2" x14ac:dyDescent="0.2">
      <c r="A12" s="14" t="s">
        <v>42</v>
      </c>
      <c r="B12" s="31"/>
    </row>
    <row r="13" spans="1:2" x14ac:dyDescent="0.2">
      <c r="A13" s="14" t="s">
        <v>43</v>
      </c>
      <c r="B13" s="31"/>
    </row>
    <row r="14" spans="1:2" x14ac:dyDescent="0.2">
      <c r="A14" s="14" t="s">
        <v>44</v>
      </c>
      <c r="B14" s="31"/>
    </row>
    <row r="15" spans="1:2" x14ac:dyDescent="0.2">
      <c r="A15" s="14" t="s">
        <v>45</v>
      </c>
      <c r="B15" s="31"/>
    </row>
    <row r="16" spans="1:2" x14ac:dyDescent="0.2">
      <c r="A16" s="14" t="s">
        <v>46</v>
      </c>
      <c r="B16" s="31"/>
    </row>
    <row r="17" spans="1:11" x14ac:dyDescent="0.2">
      <c r="A17" s="14" t="s">
        <v>47</v>
      </c>
      <c r="B17" s="31"/>
    </row>
    <row r="18" spans="1:11" x14ac:dyDescent="0.2">
      <c r="A18" s="14" t="s">
        <v>48</v>
      </c>
      <c r="B18" s="31"/>
    </row>
    <row r="19" spans="1:11" x14ac:dyDescent="0.2">
      <c r="A19" s="14" t="s">
        <v>49</v>
      </c>
      <c r="B19" s="31"/>
    </row>
    <row r="20" spans="1:11" x14ac:dyDescent="0.2">
      <c r="A20" s="14" t="s">
        <v>50</v>
      </c>
      <c r="B20" s="31"/>
    </row>
    <row r="21" spans="1:11" x14ac:dyDescent="0.2">
      <c r="A21" s="14" t="s">
        <v>51</v>
      </c>
      <c r="B21" s="31"/>
    </row>
    <row r="22" spans="1:11" x14ac:dyDescent="0.2">
      <c r="A22" s="14" t="s">
        <v>52</v>
      </c>
      <c r="B22" s="31"/>
    </row>
    <row r="23" spans="1:11" x14ac:dyDescent="0.2">
      <c r="A23" s="14" t="s">
        <v>53</v>
      </c>
      <c r="B23" s="31"/>
    </row>
    <row r="24" spans="1:11" x14ac:dyDescent="0.2">
      <c r="A24" s="14" t="s">
        <v>54</v>
      </c>
      <c r="B24" s="31"/>
    </row>
    <row r="26" spans="1:11" x14ac:dyDescent="0.2">
      <c r="A26" s="34" t="s">
        <v>59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</row>
    <row r="27" spans="1:11" x14ac:dyDescent="0.2">
      <c r="A27" s="23"/>
    </row>
    <row r="28" spans="1:11" x14ac:dyDescent="0.2">
      <c r="A28" s="14" t="s">
        <v>78</v>
      </c>
    </row>
    <row r="30" spans="1:11" x14ac:dyDescent="0.2">
      <c r="A30" s="28" t="s">
        <v>60</v>
      </c>
    </row>
  </sheetData>
  <phoneticPr fontId="3" type="noConversion"/>
  <hyperlinks>
    <hyperlink ref="A5" location="'FY22'!A1" display="Fiscal Year 2022" xr:uid="{F34ACC76-88C4-48D4-A125-7F36E890CB03}"/>
    <hyperlink ref="A6" location="'FY21'!A1" display="Fiscal Year 2021" xr:uid="{6ADCC0B0-DC6F-41FC-B119-256D30FC01D1}"/>
    <hyperlink ref="A4" location="'FY23'!A1" display="Fiscal Year 2023" xr:uid="{756FF6A3-5A28-45C2-85B9-F1110F679FE5}"/>
    <hyperlink ref="A3" location="'FY24'!A1" display="Fiscal Year 2024" xr:uid="{112CA0ED-D2F5-454F-9182-0D51C2184D53}"/>
    <hyperlink ref="A2" location="'FY25'!A1" display="Fiscal Year 2025" xr:uid="{78ECD886-BF0F-470E-BA7A-2FD9F8E781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F9130-7255-4DF7-B9F4-494C40F3CF96}">
  <dimension ref="A1:AK42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9.140625" defaultRowHeight="11.25" x14ac:dyDescent="0.2"/>
  <cols>
    <col min="1" max="1" width="24.7109375" style="6" customWidth="1"/>
    <col min="2" max="2" width="9.140625" style="6" customWidth="1"/>
    <col min="3" max="16384" width="9.140625" style="6"/>
  </cols>
  <sheetData>
    <row r="1" spans="1:10" x14ac:dyDescent="0.2">
      <c r="A1" s="15" t="s">
        <v>72</v>
      </c>
      <c r="B1" s="5"/>
      <c r="C1" s="5"/>
      <c r="D1" s="5"/>
      <c r="E1" s="5"/>
      <c r="F1" s="5"/>
      <c r="G1" s="5"/>
      <c r="H1" s="5"/>
      <c r="I1" s="5"/>
      <c r="J1" s="5"/>
    </row>
    <row r="2" spans="1:10" x14ac:dyDescent="0.2">
      <c r="A2" s="16"/>
      <c r="B2" s="2"/>
      <c r="C2" s="2"/>
      <c r="D2" s="2"/>
      <c r="E2" s="2"/>
      <c r="F2" s="2"/>
      <c r="G2" s="2"/>
      <c r="H2" s="2"/>
      <c r="I2" s="2"/>
      <c r="J2" s="2"/>
    </row>
    <row r="3" spans="1:10" x14ac:dyDescent="0.2">
      <c r="A3" s="16"/>
      <c r="B3" s="1" t="s">
        <v>12</v>
      </c>
      <c r="C3" s="1" t="s">
        <v>17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28</v>
      </c>
    </row>
    <row r="4" spans="1:10" x14ac:dyDescent="0.2">
      <c r="A4" s="17"/>
      <c r="B4" s="8">
        <v>2024</v>
      </c>
      <c r="C4" s="8">
        <v>2024</v>
      </c>
      <c r="D4" s="8">
        <v>2024</v>
      </c>
      <c r="E4" s="8">
        <v>2024</v>
      </c>
      <c r="F4" s="8">
        <v>2024</v>
      </c>
      <c r="G4" s="8">
        <v>2024</v>
      </c>
      <c r="H4" s="8">
        <v>2024</v>
      </c>
      <c r="I4" s="8">
        <v>2024</v>
      </c>
      <c r="J4" s="8">
        <v>2025</v>
      </c>
    </row>
    <row r="5" spans="1:10" x14ac:dyDescent="0.2">
      <c r="A5" s="16"/>
      <c r="B5" s="27"/>
      <c r="C5" s="27"/>
      <c r="D5" s="27"/>
      <c r="E5" s="27"/>
      <c r="F5" s="27"/>
      <c r="G5" s="27"/>
      <c r="H5" s="27"/>
      <c r="I5" s="27"/>
      <c r="J5" s="27"/>
    </row>
    <row r="6" spans="1:10" x14ac:dyDescent="0.2">
      <c r="A6" s="16"/>
      <c r="B6" s="2"/>
      <c r="C6" s="2"/>
      <c r="D6" s="2"/>
      <c r="E6" s="2"/>
      <c r="F6" s="2"/>
      <c r="G6" s="2"/>
      <c r="H6" s="2"/>
      <c r="I6" s="2"/>
      <c r="J6" s="2"/>
    </row>
    <row r="7" spans="1:10" x14ac:dyDescent="0.2">
      <c r="A7" s="18" t="s">
        <v>32</v>
      </c>
      <c r="B7" s="2">
        <f>'FY24'!N34</f>
        <v>1758.4760467275464</v>
      </c>
      <c r="C7" s="2">
        <f>'FY24'!O34</f>
        <v>1724.2187541786188</v>
      </c>
      <c r="D7" s="2">
        <f>'FY24'!P34</f>
        <v>1986.1372595089124</v>
      </c>
      <c r="E7" s="2">
        <f>'FY24'!Q34</f>
        <v>2043.2235507643309</v>
      </c>
      <c r="F7" s="2">
        <f>'FY24'!R34</f>
        <v>2277.9217000000062</v>
      </c>
      <c r="G7" s="2">
        <f>'FY24'!S34</f>
        <v>2230.7298015130218</v>
      </c>
      <c r="H7" s="2">
        <f>'FY24'!T34</f>
        <v>2161.9503093827207</v>
      </c>
      <c r="I7" s="2">
        <f>'FY24'!U34</f>
        <v>2098.7423093827201</v>
      </c>
      <c r="J7" s="2">
        <f>'FY24'!V34</f>
        <v>2122.9140000000043</v>
      </c>
    </row>
    <row r="8" spans="1:10" x14ac:dyDescent="0.2">
      <c r="A8" s="18" t="s">
        <v>0</v>
      </c>
      <c r="B8" s="2">
        <f t="shared" ref="B8:C8" si="0">B9+B10</f>
        <v>9232.0299999999988</v>
      </c>
      <c r="C8" s="2">
        <f t="shared" si="0"/>
        <v>9200.1820000000007</v>
      </c>
      <c r="D8" s="2">
        <f t="shared" ref="D8:E8" si="1">D9+D10</f>
        <v>9324.9978584367527</v>
      </c>
      <c r="E8" s="2">
        <f t="shared" si="1"/>
        <v>9513.7360000000008</v>
      </c>
      <c r="F8" s="2">
        <f t="shared" ref="F8:G8" si="2">F9+F10</f>
        <v>9473.8858218040386</v>
      </c>
      <c r="G8" s="2">
        <f t="shared" si="2"/>
        <v>9494.6884638217307</v>
      </c>
      <c r="H8" s="2">
        <f t="shared" ref="H8:I8" si="3">H9+H10</f>
        <v>9276.4290000000001</v>
      </c>
      <c r="I8" s="2">
        <f t="shared" si="3"/>
        <v>9226.4290000000001</v>
      </c>
      <c r="J8" s="2">
        <f t="shared" ref="J8" si="4">J9+J10</f>
        <v>9404.4631570626771</v>
      </c>
    </row>
    <row r="9" spans="1:10" x14ac:dyDescent="0.2">
      <c r="A9" s="19" t="s">
        <v>1</v>
      </c>
      <c r="B9" s="2">
        <v>5111.03</v>
      </c>
      <c r="C9" s="2">
        <v>5111.03</v>
      </c>
      <c r="D9" s="2">
        <v>5235.8458584367518</v>
      </c>
      <c r="E9" s="2">
        <v>5362.7560000000003</v>
      </c>
      <c r="F9" s="2">
        <v>5310.59</v>
      </c>
      <c r="G9" s="2">
        <v>5346.87</v>
      </c>
      <c r="H9" s="2">
        <v>5209.96</v>
      </c>
      <c r="I9" s="2">
        <v>5159.96</v>
      </c>
      <c r="J9" s="2">
        <v>5337.9941570626761</v>
      </c>
    </row>
    <row r="10" spans="1:10" x14ac:dyDescent="0.2">
      <c r="A10" s="19" t="s">
        <v>2</v>
      </c>
      <c r="B10" s="2">
        <f t="shared" ref="B10:C10" si="5">B11+B12+B13+B14</f>
        <v>4121</v>
      </c>
      <c r="C10" s="2">
        <f t="shared" si="5"/>
        <v>4089.152</v>
      </c>
      <c r="D10" s="2">
        <f t="shared" ref="D10:E10" si="6">D11+D12+D13+D14</f>
        <v>4089.152</v>
      </c>
      <c r="E10" s="2">
        <f t="shared" si="6"/>
        <v>4150.9799999999996</v>
      </c>
      <c r="F10" s="2">
        <f t="shared" ref="F10:G10" si="7">F11+F12+F13+F14</f>
        <v>4163.2958218040385</v>
      </c>
      <c r="G10" s="2">
        <f t="shared" si="7"/>
        <v>4147.8184638217317</v>
      </c>
      <c r="H10" s="2">
        <f t="shared" ref="H10:I10" si="8">H11+H12+H13+H14</f>
        <v>4066.4690000000001</v>
      </c>
      <c r="I10" s="2">
        <f t="shared" si="8"/>
        <v>4066.4690000000001</v>
      </c>
      <c r="J10" s="2">
        <f t="shared" ref="J10" si="9">J11+J12+J13+J14</f>
        <v>4066.4690000000001</v>
      </c>
    </row>
    <row r="11" spans="1:10" x14ac:dyDescent="0.2">
      <c r="A11" s="20" t="s">
        <v>13</v>
      </c>
      <c r="B11" s="2">
        <v>2036</v>
      </c>
      <c r="C11" s="2">
        <v>2004.152</v>
      </c>
      <c r="D11" s="2">
        <v>2004.152</v>
      </c>
      <c r="E11" s="2">
        <v>2065.98</v>
      </c>
      <c r="F11" s="2">
        <v>2052.549</v>
      </c>
      <c r="G11" s="2">
        <v>2052.549</v>
      </c>
      <c r="H11" s="2">
        <v>2052.549</v>
      </c>
      <c r="I11" s="2">
        <v>2052.549</v>
      </c>
      <c r="J11" s="2">
        <v>2052.549</v>
      </c>
    </row>
    <row r="12" spans="1:10" x14ac:dyDescent="0.2">
      <c r="A12" s="20" t="s">
        <v>16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</row>
    <row r="13" spans="1:10" x14ac:dyDescent="0.2">
      <c r="A13" s="20" t="s">
        <v>14</v>
      </c>
      <c r="B13" s="2">
        <v>2085</v>
      </c>
      <c r="C13" s="2">
        <v>2085</v>
      </c>
      <c r="D13" s="2">
        <v>2085</v>
      </c>
      <c r="E13" s="2">
        <v>2085</v>
      </c>
      <c r="F13" s="2">
        <v>2110.7468218040381</v>
      </c>
      <c r="G13" s="2">
        <v>2095.2694638217322</v>
      </c>
      <c r="H13" s="2">
        <v>2013.92</v>
      </c>
      <c r="I13" s="2">
        <v>2013.92</v>
      </c>
      <c r="J13" s="2">
        <v>2013.92</v>
      </c>
    </row>
    <row r="14" spans="1:10" x14ac:dyDescent="0.2">
      <c r="A14" s="20" t="s">
        <v>15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</row>
    <row r="15" spans="1:10" x14ac:dyDescent="0.2">
      <c r="A15" s="20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">
      <c r="A16" s="18" t="s">
        <v>3</v>
      </c>
      <c r="B16" s="2">
        <f t="shared" ref="B16:C16" si="10">B17+B18+B19</f>
        <v>3028.3579999999993</v>
      </c>
      <c r="C16" s="2">
        <f t="shared" si="10"/>
        <v>3075.5044986354192</v>
      </c>
      <c r="D16" s="2">
        <f t="shared" ref="D16:E16" si="11">D17+D18+D19</f>
        <v>2938.7419999999993</v>
      </c>
      <c r="E16" s="2">
        <f t="shared" si="11"/>
        <v>2932.9236999999994</v>
      </c>
      <c r="F16" s="2">
        <f t="shared" ref="F16:G16" si="12">F17+F18+F19</f>
        <v>2529.8000999999999</v>
      </c>
      <c r="G16" s="2">
        <f t="shared" si="12"/>
        <v>2567.9350099999997</v>
      </c>
      <c r="H16" s="2">
        <f t="shared" ref="H16:I16" si="13">H17+H18+H19</f>
        <v>2580.9030028392081</v>
      </c>
      <c r="I16" s="2">
        <f t="shared" si="13"/>
        <v>2925.5771158392081</v>
      </c>
      <c r="J16" s="2">
        <f t="shared" ref="J16" si="14">J17+J18+J19</f>
        <v>2966.4365058392077</v>
      </c>
    </row>
    <row r="17" spans="1:37" x14ac:dyDescent="0.2">
      <c r="A17" s="19" t="s">
        <v>4</v>
      </c>
      <c r="B17" s="3">
        <v>1415.433</v>
      </c>
      <c r="C17" s="3">
        <v>1415.433</v>
      </c>
      <c r="D17" s="3">
        <v>1646.9179999999999</v>
      </c>
      <c r="E17" s="3">
        <v>1643.662</v>
      </c>
      <c r="F17" s="3">
        <v>1618.0600000000002</v>
      </c>
      <c r="G17" s="3">
        <v>1628.16</v>
      </c>
      <c r="H17" s="3">
        <v>1628.16</v>
      </c>
      <c r="I17" s="3">
        <v>1628.16</v>
      </c>
      <c r="J17" s="3">
        <v>1628.6320000000001</v>
      </c>
    </row>
    <row r="18" spans="1:37" x14ac:dyDescent="0.2">
      <c r="A18" s="20" t="s">
        <v>5</v>
      </c>
      <c r="B18" s="2">
        <v>200</v>
      </c>
      <c r="C18" s="2">
        <v>200</v>
      </c>
      <c r="D18" s="2">
        <v>200</v>
      </c>
      <c r="E18" s="2">
        <v>200</v>
      </c>
      <c r="F18" s="2">
        <v>200</v>
      </c>
      <c r="G18" s="2">
        <v>200</v>
      </c>
      <c r="H18" s="2">
        <v>200</v>
      </c>
      <c r="I18" s="2">
        <v>200</v>
      </c>
      <c r="J18" s="2">
        <v>200</v>
      </c>
    </row>
    <row r="19" spans="1:37" x14ac:dyDescent="0.2">
      <c r="A19" s="20" t="s">
        <v>6</v>
      </c>
      <c r="B19" s="2">
        <f t="shared" ref="B19:C19" si="15">B20+B21</f>
        <v>1412.9249999999993</v>
      </c>
      <c r="C19" s="2">
        <f t="shared" si="15"/>
        <v>1460.0714986354192</v>
      </c>
      <c r="D19" s="2">
        <f t="shared" ref="D19:G19" si="16">D20+D21</f>
        <v>1091.8239999999994</v>
      </c>
      <c r="E19" s="2">
        <f t="shared" si="16"/>
        <v>1089.2616999999996</v>
      </c>
      <c r="F19" s="2">
        <f t="shared" si="16"/>
        <v>711.74009999999976</v>
      </c>
      <c r="G19" s="2">
        <f t="shared" si="16"/>
        <v>739.77500999999961</v>
      </c>
      <c r="H19" s="2">
        <f t="shared" ref="H19:I19" si="17">H20+H21</f>
        <v>752.7430028392082</v>
      </c>
      <c r="I19" s="2">
        <f t="shared" si="17"/>
        <v>1097.4171158392078</v>
      </c>
      <c r="J19" s="2">
        <f t="shared" ref="J19" si="18">J20+J21</f>
        <v>1137.8045058392079</v>
      </c>
    </row>
    <row r="20" spans="1:37" x14ac:dyDescent="0.2">
      <c r="A20" s="20" t="s">
        <v>19</v>
      </c>
      <c r="B20" s="2">
        <v>1196.9249999999993</v>
      </c>
      <c r="C20" s="2">
        <v>1196.9249999999993</v>
      </c>
      <c r="D20" s="2">
        <v>789.92499999999939</v>
      </c>
      <c r="E20" s="2">
        <v>789.92499999999939</v>
      </c>
      <c r="F20" s="2">
        <v>394.96249999999969</v>
      </c>
      <c r="G20" s="2">
        <v>394.96249999999969</v>
      </c>
      <c r="H20" s="2">
        <v>394.96249999999969</v>
      </c>
      <c r="I20" s="2">
        <v>620.92499999999927</v>
      </c>
      <c r="J20" s="2">
        <v>620.92499999999927</v>
      </c>
    </row>
    <row r="21" spans="1:37" x14ac:dyDescent="0.2">
      <c r="A21" s="20" t="s">
        <v>65</v>
      </c>
      <c r="B21" s="2">
        <f>B22</f>
        <v>216</v>
      </c>
      <c r="C21" s="2">
        <f t="shared" ref="C21:H21" si="19">C22+C25</f>
        <v>263.14649863542002</v>
      </c>
      <c r="D21" s="2">
        <f t="shared" si="19"/>
        <v>301.899</v>
      </c>
      <c r="E21" s="2">
        <f t="shared" si="19"/>
        <v>299.33670000000006</v>
      </c>
      <c r="F21" s="2">
        <f t="shared" si="19"/>
        <v>316.77760000000001</v>
      </c>
      <c r="G21" s="2">
        <f t="shared" si="19"/>
        <v>344.81250999999997</v>
      </c>
      <c r="H21" s="2">
        <f t="shared" si="19"/>
        <v>357.78050283920857</v>
      </c>
      <c r="I21" s="2">
        <f>I22+I25</f>
        <v>476.49211583920857</v>
      </c>
      <c r="J21" s="2">
        <f>J22+J25</f>
        <v>516.8795058392086</v>
      </c>
    </row>
    <row r="22" spans="1:37" x14ac:dyDescent="0.2">
      <c r="A22" s="20" t="s">
        <v>66</v>
      </c>
      <c r="B22" s="2">
        <f>B23+B24</f>
        <v>216</v>
      </c>
      <c r="C22" s="2">
        <f t="shared" ref="C22:I22" si="20">C23+C24</f>
        <v>216</v>
      </c>
      <c r="D22" s="2">
        <f t="shared" si="20"/>
        <v>243</v>
      </c>
      <c r="E22" s="2">
        <f t="shared" si="20"/>
        <v>240.43770000000004</v>
      </c>
      <c r="F22" s="2">
        <f t="shared" si="20"/>
        <v>260.61660000000001</v>
      </c>
      <c r="G22" s="2">
        <f t="shared" si="20"/>
        <v>288.65150999999997</v>
      </c>
      <c r="H22" s="2">
        <f t="shared" si="20"/>
        <v>303.13599699999997</v>
      </c>
      <c r="I22" s="2">
        <f t="shared" si="20"/>
        <v>421.84760999999997</v>
      </c>
      <c r="J22" s="2">
        <f t="shared" ref="J22" si="21">J23+J24</f>
        <v>462.23500000000001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1:37" x14ac:dyDescent="0.2">
      <c r="A23" s="20" t="s">
        <v>75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28.116900000000001</v>
      </c>
      <c r="H23" s="2">
        <v>42.601387000000003</v>
      </c>
      <c r="I23" s="2">
        <v>161.31299999999999</v>
      </c>
      <c r="J23" s="2">
        <v>166.96600000000001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x14ac:dyDescent="0.2">
      <c r="A24" s="20" t="s">
        <v>76</v>
      </c>
      <c r="B24" s="2">
        <v>216</v>
      </c>
      <c r="C24" s="2">
        <v>216</v>
      </c>
      <c r="D24" s="2">
        <v>243</v>
      </c>
      <c r="E24" s="2">
        <v>240.43770000000004</v>
      </c>
      <c r="F24" s="2">
        <v>260.61660000000001</v>
      </c>
      <c r="G24" s="2">
        <v>260.53460999999999</v>
      </c>
      <c r="H24" s="2">
        <v>260.53460999999999</v>
      </c>
      <c r="I24" s="2">
        <v>260.53460999999999</v>
      </c>
      <c r="J24" s="2">
        <v>295.26900000000001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x14ac:dyDescent="0.2">
      <c r="A25" s="20" t="s">
        <v>73</v>
      </c>
      <c r="B25" s="3" t="s">
        <v>74</v>
      </c>
      <c r="C25" s="2">
        <v>47.146498635420016</v>
      </c>
      <c r="D25" s="2">
        <v>58.899000000000001</v>
      </c>
      <c r="E25" s="2">
        <v>58.899000000000029</v>
      </c>
      <c r="F25" s="2">
        <v>56.161000000000001</v>
      </c>
      <c r="G25" s="2">
        <v>56.161000000000001</v>
      </c>
      <c r="H25" s="2">
        <v>54.644505839208591</v>
      </c>
      <c r="I25" s="2">
        <v>54.644505839208598</v>
      </c>
      <c r="J25" s="2">
        <v>54.644505839208598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x14ac:dyDescent="0.2">
      <c r="A26" s="20" t="s">
        <v>7</v>
      </c>
      <c r="B26" s="3">
        <f t="shared" ref="B26:C26" si="22">B7+B8+B16</f>
        <v>14018.864046727544</v>
      </c>
      <c r="C26" s="3">
        <f t="shared" si="22"/>
        <v>13999.905252814038</v>
      </c>
      <c r="D26" s="3">
        <f t="shared" ref="D26:E26" si="23">D7+D8+D16</f>
        <v>14249.877117945663</v>
      </c>
      <c r="E26" s="3">
        <f t="shared" si="23"/>
        <v>14489.883250764331</v>
      </c>
      <c r="F26" s="3">
        <f t="shared" ref="F26:G26" si="24">F7+F8+F16</f>
        <v>14281.607621804045</v>
      </c>
      <c r="G26" s="3">
        <f t="shared" si="24"/>
        <v>14293.353275334752</v>
      </c>
      <c r="H26" s="3">
        <f t="shared" ref="H26:I26" si="25">H7+H8+H16</f>
        <v>14019.282312221929</v>
      </c>
      <c r="I26" s="3">
        <f t="shared" si="25"/>
        <v>14250.748425221929</v>
      </c>
      <c r="J26" s="3">
        <f t="shared" ref="J26" si="26">J7+J8+J16</f>
        <v>14493.813662901888</v>
      </c>
    </row>
    <row r="27" spans="1:37" x14ac:dyDescent="0.2">
      <c r="A27" s="18"/>
      <c r="B27" s="2"/>
      <c r="C27" s="2"/>
      <c r="D27" s="2"/>
      <c r="E27" s="2"/>
      <c r="F27" s="2"/>
      <c r="G27" s="2"/>
      <c r="H27" s="2"/>
      <c r="I27" s="2"/>
      <c r="J27" s="2"/>
    </row>
    <row r="28" spans="1:37" x14ac:dyDescent="0.2">
      <c r="A28" s="19" t="s">
        <v>8</v>
      </c>
      <c r="B28" s="2">
        <v>100</v>
      </c>
      <c r="C28" s="2">
        <v>100</v>
      </c>
      <c r="D28" s="2">
        <v>100</v>
      </c>
      <c r="E28" s="2">
        <v>100</v>
      </c>
      <c r="F28" s="2">
        <v>100</v>
      </c>
      <c r="G28" s="2">
        <v>100</v>
      </c>
      <c r="H28" s="2">
        <v>100</v>
      </c>
      <c r="I28" s="2">
        <v>100</v>
      </c>
      <c r="J28" s="2">
        <v>100</v>
      </c>
    </row>
    <row r="29" spans="1:37" x14ac:dyDescent="0.2">
      <c r="A29" s="18" t="s">
        <v>9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</row>
    <row r="30" spans="1:37" x14ac:dyDescent="0.2">
      <c r="A30" s="19" t="s">
        <v>27</v>
      </c>
      <c r="B30" s="2">
        <f t="shared" ref="B30:C30" si="27">B31+B32</f>
        <v>12455</v>
      </c>
      <c r="C30" s="2">
        <f t="shared" si="27"/>
        <v>12455</v>
      </c>
      <c r="D30" s="2">
        <f t="shared" ref="D30:E30" si="28">D31+D32</f>
        <v>12455</v>
      </c>
      <c r="E30" s="2">
        <f t="shared" si="28"/>
        <v>12405</v>
      </c>
      <c r="F30" s="2">
        <f t="shared" ref="F30:G30" si="29">F31+F32</f>
        <v>12405</v>
      </c>
      <c r="G30" s="2">
        <f t="shared" si="29"/>
        <v>12405</v>
      </c>
      <c r="H30" s="2">
        <f t="shared" ref="H30:I30" si="30">H31+H32</f>
        <v>12455</v>
      </c>
      <c r="I30" s="2">
        <f t="shared" si="30"/>
        <v>12455</v>
      </c>
      <c r="J30" s="2">
        <f t="shared" ref="J30" si="31">J31+J32</f>
        <v>12455</v>
      </c>
    </row>
    <row r="31" spans="1:37" x14ac:dyDescent="0.2">
      <c r="A31" s="19" t="s">
        <v>18</v>
      </c>
      <c r="B31" s="2">
        <v>12350</v>
      </c>
      <c r="C31" s="2">
        <v>12350</v>
      </c>
      <c r="D31" s="2">
        <v>12350</v>
      </c>
      <c r="E31" s="2">
        <v>12300</v>
      </c>
      <c r="F31" s="2">
        <v>12300</v>
      </c>
      <c r="G31" s="2">
        <v>12300</v>
      </c>
      <c r="H31" s="2">
        <v>12350</v>
      </c>
      <c r="I31" s="2">
        <v>12350</v>
      </c>
      <c r="J31" s="2">
        <v>12350</v>
      </c>
    </row>
    <row r="32" spans="1:37" x14ac:dyDescent="0.2">
      <c r="A32" s="19" t="s">
        <v>10</v>
      </c>
      <c r="B32" s="2">
        <v>105</v>
      </c>
      <c r="C32" s="2">
        <v>105</v>
      </c>
      <c r="D32" s="2">
        <v>105</v>
      </c>
      <c r="E32" s="2">
        <v>105</v>
      </c>
      <c r="F32" s="2">
        <v>105</v>
      </c>
      <c r="G32" s="2">
        <v>105</v>
      </c>
      <c r="H32" s="2">
        <v>105</v>
      </c>
      <c r="I32" s="2">
        <v>105</v>
      </c>
      <c r="J32" s="2">
        <v>105</v>
      </c>
    </row>
    <row r="33" spans="1:37" x14ac:dyDescent="0.2">
      <c r="A33" s="19" t="s">
        <v>31</v>
      </c>
      <c r="B33" s="2">
        <f t="shared" ref="B33:C33" si="32">B28+B29+B30</f>
        <v>12555</v>
      </c>
      <c r="C33" s="2">
        <f t="shared" si="32"/>
        <v>12555</v>
      </c>
      <c r="D33" s="2">
        <f t="shared" ref="D33:E33" si="33">D28+D29+D30</f>
        <v>12555</v>
      </c>
      <c r="E33" s="2">
        <f t="shared" si="33"/>
        <v>12505</v>
      </c>
      <c r="F33" s="2">
        <f t="shared" ref="F33:G33" si="34">F28+F29+F30</f>
        <v>12505</v>
      </c>
      <c r="G33" s="2">
        <f t="shared" si="34"/>
        <v>12505</v>
      </c>
      <c r="H33" s="2">
        <f t="shared" ref="H33:I33" si="35">H28+H29+H30</f>
        <v>12555</v>
      </c>
      <c r="I33" s="2">
        <f t="shared" si="35"/>
        <v>12555</v>
      </c>
      <c r="J33" s="2">
        <f t="shared" ref="J33" si="36">J28+J29+J30</f>
        <v>12555</v>
      </c>
    </row>
    <row r="34" spans="1:37" x14ac:dyDescent="0.2">
      <c r="A34" s="18" t="s">
        <v>11</v>
      </c>
      <c r="B34" s="3">
        <f t="shared" ref="B34:C34" si="37">B26-B33</f>
        <v>1463.8640467275436</v>
      </c>
      <c r="C34" s="3">
        <f t="shared" si="37"/>
        <v>1444.9052528140382</v>
      </c>
      <c r="D34" s="3">
        <f t="shared" ref="D34:E34" si="38">D26-D33</f>
        <v>1694.8771179456635</v>
      </c>
      <c r="E34" s="3">
        <f t="shared" si="38"/>
        <v>1984.883250764331</v>
      </c>
      <c r="F34" s="3">
        <f t="shared" ref="F34:G34" si="39">F26-F33</f>
        <v>1776.6076218040453</v>
      </c>
      <c r="G34" s="3">
        <f t="shared" si="39"/>
        <v>1788.3532753347517</v>
      </c>
      <c r="H34" s="3">
        <f t="shared" ref="H34:I34" si="40">H26-H33</f>
        <v>1464.2823122219288</v>
      </c>
      <c r="I34" s="3">
        <f t="shared" si="40"/>
        <v>1695.7484252219292</v>
      </c>
      <c r="J34" s="3">
        <f t="shared" ref="J34" si="41">J26-J33</f>
        <v>1938.8136629018882</v>
      </c>
    </row>
    <row r="35" spans="1:37" x14ac:dyDescent="0.2">
      <c r="A35" s="16"/>
      <c r="B35" s="2"/>
      <c r="C35" s="2"/>
      <c r="D35" s="2"/>
      <c r="E35" s="2"/>
      <c r="F35" s="2"/>
      <c r="G35" s="2"/>
      <c r="H35" s="2"/>
      <c r="I35" s="2"/>
      <c r="J35" s="2"/>
    </row>
    <row r="36" spans="1:37" x14ac:dyDescent="0.2">
      <c r="A36" s="21" t="s">
        <v>34</v>
      </c>
      <c r="B36" s="4">
        <f t="shared" ref="B36:C36" si="42">100*(B34/B33)</f>
        <v>11.65961008942687</v>
      </c>
      <c r="C36" s="4">
        <f t="shared" si="42"/>
        <v>11.508604164189871</v>
      </c>
      <c r="D36" s="4">
        <f t="shared" ref="D36:E36" si="43">100*(D34/D33)</f>
        <v>13.499618621630136</v>
      </c>
      <c r="E36" s="4">
        <f t="shared" si="43"/>
        <v>15.87271691934691</v>
      </c>
      <c r="F36" s="4">
        <f t="shared" ref="F36:G36" si="44">100*(F34/F33)</f>
        <v>14.207178103191085</v>
      </c>
      <c r="G36" s="4">
        <f t="shared" si="44"/>
        <v>14.301105760373863</v>
      </c>
      <c r="H36" s="4">
        <f t="shared" ref="H36:I36" si="45">100*(H34/H33)</f>
        <v>11.662941554933722</v>
      </c>
      <c r="I36" s="4">
        <f t="shared" si="45"/>
        <v>13.506558544181038</v>
      </c>
      <c r="J36" s="4">
        <f t="shared" ref="J36" si="46">100*(J34/J33)</f>
        <v>15.442562030281865</v>
      </c>
    </row>
    <row r="37" spans="1:37" s="12" customFormat="1" x14ac:dyDescent="0.2">
      <c r="A37" s="36" t="s">
        <v>77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</row>
    <row r="38" spans="1:37" x14ac:dyDescent="0.2">
      <c r="A38" s="30" t="s">
        <v>63</v>
      </c>
    </row>
    <row r="39" spans="1:37" x14ac:dyDescent="0.2">
      <c r="A39" s="30" t="s">
        <v>67</v>
      </c>
    </row>
    <row r="40" spans="1:37" x14ac:dyDescent="0.2">
      <c r="A40" s="29" t="s">
        <v>64</v>
      </c>
      <c r="B40" s="3"/>
      <c r="C40" s="3"/>
      <c r="D40" s="3"/>
      <c r="E40" s="3"/>
      <c r="F40" s="3"/>
      <c r="G40" s="3"/>
      <c r="H40" s="3"/>
      <c r="I40" s="3"/>
      <c r="J40" s="3"/>
    </row>
    <row r="41" spans="1:37" x14ac:dyDescent="0.2">
      <c r="A41" s="26" t="s">
        <v>78</v>
      </c>
      <c r="B41" s="2"/>
      <c r="C41" s="2"/>
      <c r="D41" s="2"/>
      <c r="E41" s="2"/>
      <c r="F41" s="2"/>
      <c r="G41" s="2"/>
      <c r="H41" s="2"/>
      <c r="I41" s="2"/>
      <c r="J41" s="2"/>
    </row>
    <row r="42" spans="1:37" x14ac:dyDescent="0.2">
      <c r="A42" s="6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BCFF9-B0D3-44A1-A991-D17CE38E096F}">
  <dimension ref="A1:AK41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9.140625" defaultRowHeight="11.25" x14ac:dyDescent="0.2"/>
  <cols>
    <col min="1" max="1" width="24.7109375" style="6" customWidth="1"/>
    <col min="2" max="2" width="9.140625" style="6" customWidth="1"/>
    <col min="3" max="16384" width="9.140625" style="6"/>
  </cols>
  <sheetData>
    <row r="1" spans="1:22" x14ac:dyDescent="0.2">
      <c r="A1" s="15" t="s">
        <v>71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x14ac:dyDescent="0.2">
      <c r="A2" s="1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2">
      <c r="A3" s="16"/>
      <c r="B3" s="1" t="s">
        <v>12</v>
      </c>
      <c r="C3" s="1" t="s">
        <v>17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28</v>
      </c>
      <c r="K3" s="1" t="s">
        <v>29</v>
      </c>
      <c r="L3" s="1" t="s">
        <v>30</v>
      </c>
      <c r="M3" s="1" t="s">
        <v>26</v>
      </c>
      <c r="N3" s="1" t="s">
        <v>12</v>
      </c>
      <c r="O3" s="1" t="s">
        <v>17</v>
      </c>
      <c r="P3" s="1" t="s">
        <v>20</v>
      </c>
      <c r="Q3" s="1" t="s">
        <v>21</v>
      </c>
      <c r="R3" s="1" t="s">
        <v>22</v>
      </c>
      <c r="S3" s="1" t="s">
        <v>23</v>
      </c>
      <c r="T3" s="1" t="s">
        <v>24</v>
      </c>
      <c r="U3" s="1" t="s">
        <v>25</v>
      </c>
      <c r="V3" s="1" t="s">
        <v>28</v>
      </c>
    </row>
    <row r="4" spans="1:22" x14ac:dyDescent="0.2">
      <c r="A4" s="17"/>
      <c r="B4" s="8">
        <v>2023</v>
      </c>
      <c r="C4" s="8">
        <v>2023</v>
      </c>
      <c r="D4" s="8">
        <v>2023</v>
      </c>
      <c r="E4" s="8">
        <v>2023</v>
      </c>
      <c r="F4" s="8">
        <v>2023</v>
      </c>
      <c r="G4" s="8">
        <v>2023</v>
      </c>
      <c r="H4" s="8">
        <v>2023</v>
      </c>
      <c r="I4" s="8">
        <v>2023</v>
      </c>
      <c r="J4" s="8">
        <v>2024</v>
      </c>
      <c r="K4" s="8">
        <v>2024</v>
      </c>
      <c r="L4" s="8">
        <v>2024</v>
      </c>
      <c r="M4" s="8">
        <v>2024</v>
      </c>
      <c r="N4" s="8">
        <v>2024</v>
      </c>
      <c r="O4" s="8">
        <v>2024</v>
      </c>
      <c r="P4" s="8">
        <v>2024</v>
      </c>
      <c r="Q4" s="8">
        <v>2024</v>
      </c>
      <c r="R4" s="8">
        <v>2024</v>
      </c>
      <c r="S4" s="8">
        <v>2024</v>
      </c>
      <c r="T4" s="8">
        <v>2024</v>
      </c>
      <c r="U4" s="8">
        <v>2024</v>
      </c>
      <c r="V4" s="8">
        <v>2025</v>
      </c>
    </row>
    <row r="5" spans="1:22" x14ac:dyDescent="0.2">
      <c r="A5" s="1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</row>
    <row r="6" spans="1:22" x14ac:dyDescent="0.2">
      <c r="A6" s="16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x14ac:dyDescent="0.2">
      <c r="A7" s="18" t="s">
        <v>32</v>
      </c>
      <c r="B7" s="2">
        <f>'FY23'!N34</f>
        <v>1733.8347956546004</v>
      </c>
      <c r="C7" s="2">
        <f>'FY23'!O34</f>
        <v>1683.1633985319841</v>
      </c>
      <c r="D7" s="2">
        <f>'FY23'!P34</f>
        <v>1840.6102402048564</v>
      </c>
      <c r="E7" s="2">
        <f>'FY23'!Q34</f>
        <v>2013.8995443587755</v>
      </c>
      <c r="F7" s="2">
        <f>'FY23'!R34</f>
        <v>2159.4935443587765</v>
      </c>
      <c r="G7" s="2">
        <f>'FY23'!S34</f>
        <v>1976.5590000000047</v>
      </c>
      <c r="H7" s="2">
        <f>'FY23'!T34</f>
        <v>1874.885000000002</v>
      </c>
      <c r="I7" s="2">
        <f>'FY23'!U34</f>
        <v>1855.0860000000048</v>
      </c>
      <c r="J7" s="2">
        <f>'FY23'!V34</f>
        <v>1842.5070000000051</v>
      </c>
      <c r="K7" s="2">
        <f>'FY23'!W34</f>
        <v>1842.5070000000051</v>
      </c>
      <c r="L7" s="2">
        <f>'FY23'!X34</f>
        <v>1842.5070000000051</v>
      </c>
      <c r="M7" s="2">
        <f>'FY23'!Y34</f>
        <v>1842.5070000000051</v>
      </c>
      <c r="N7" s="2">
        <f>'FY23'!Z34</f>
        <v>1842.5070000000051</v>
      </c>
      <c r="O7" s="2">
        <f>'FY23'!AA34</f>
        <v>1842.5070000000051</v>
      </c>
      <c r="P7" s="2">
        <f>'FY23'!AB34</f>
        <v>1842.5070000000051</v>
      </c>
      <c r="Q7" s="2">
        <f>'FY23'!AC34</f>
        <v>1842.5070000000051</v>
      </c>
      <c r="R7" s="2">
        <f>'FY23'!AD34</f>
        <v>1842.5070000000051</v>
      </c>
      <c r="S7" s="2">
        <f>'FY23'!AE34</f>
        <v>1842.5070000000051</v>
      </c>
      <c r="T7" s="2">
        <f>'FY23'!AF34</f>
        <v>1842.5070000000051</v>
      </c>
      <c r="U7" s="2">
        <f>'FY23'!AG34</f>
        <v>1842.5070000000051</v>
      </c>
      <c r="V7" s="2">
        <f>'FY23'!AH34</f>
        <v>1842.5070000000051</v>
      </c>
    </row>
    <row r="8" spans="1:22" x14ac:dyDescent="0.2">
      <c r="A8" s="18" t="s">
        <v>0</v>
      </c>
      <c r="B8" s="2">
        <f t="shared" ref="B8:C8" si="0">B9+B10</f>
        <v>9225.0299999999988</v>
      </c>
      <c r="C8" s="2">
        <f t="shared" si="0"/>
        <v>9126.5299999999988</v>
      </c>
      <c r="D8" s="2">
        <f t="shared" ref="D8:E8" si="1">D9+D10</f>
        <v>9198.726999999999</v>
      </c>
      <c r="E8" s="2">
        <f t="shared" si="1"/>
        <v>9202.9238868051798</v>
      </c>
      <c r="F8" s="2">
        <f t="shared" ref="F8:G8" si="2">F9+F10</f>
        <v>8981.1397400000005</v>
      </c>
      <c r="G8" s="2">
        <f t="shared" si="2"/>
        <v>8968.7636299999995</v>
      </c>
      <c r="H8" s="2">
        <f t="shared" ref="H8:I8" si="3">H9+H10</f>
        <v>9229.001040000001</v>
      </c>
      <c r="I8" s="2">
        <f t="shared" si="3"/>
        <v>9243.2530499999993</v>
      </c>
      <c r="J8" s="2">
        <f t="shared" ref="J8:K8" si="4">J9+J10</f>
        <v>9391.4873333333344</v>
      </c>
      <c r="K8" s="2">
        <f t="shared" si="4"/>
        <v>9351.6334917203167</v>
      </c>
      <c r="L8" s="2">
        <f t="shared" ref="L8:M8" si="5">L9+L10</f>
        <v>9242.583482504886</v>
      </c>
      <c r="M8" s="2">
        <f t="shared" si="5"/>
        <v>9215.2433713333321</v>
      </c>
      <c r="N8" s="2">
        <f t="shared" ref="N8:O8" si="6">N9+N10</f>
        <v>9130.7873333333337</v>
      </c>
      <c r="O8" s="2">
        <f t="shared" si="6"/>
        <v>9080.4513333333343</v>
      </c>
      <c r="P8" s="2">
        <f t="shared" ref="P8:Q8" si="7">P9+P10</f>
        <v>9220.0233333333326</v>
      </c>
      <c r="Q8" s="2">
        <f t="shared" si="7"/>
        <v>9170.742022530254</v>
      </c>
      <c r="R8" s="2">
        <f t="shared" ref="R8:S8" si="8">R9+R10</f>
        <v>9264.815700000001</v>
      </c>
      <c r="S8" s="2">
        <f t="shared" si="8"/>
        <v>9196.9948015130176</v>
      </c>
      <c r="T8" s="2">
        <f t="shared" ref="T8:U8" si="9">T9+T10</f>
        <v>9368.1850000000013</v>
      </c>
      <c r="U8" s="2">
        <f t="shared" si="9"/>
        <v>9304.9770000000008</v>
      </c>
      <c r="V8" s="2">
        <f t="shared" ref="V8" si="10">V9+V10</f>
        <v>9304.9770000000008</v>
      </c>
    </row>
    <row r="9" spans="1:22" x14ac:dyDescent="0.2">
      <c r="A9" s="19" t="s">
        <v>1</v>
      </c>
      <c r="B9" s="2">
        <v>4961.03</v>
      </c>
      <c r="C9" s="2">
        <v>4949.5619999999999</v>
      </c>
      <c r="D9" s="2">
        <v>5021.759</v>
      </c>
      <c r="E9" s="2">
        <v>5073.0608868051795</v>
      </c>
      <c r="F9" s="2">
        <v>5222.68</v>
      </c>
      <c r="G9" s="2">
        <v>5151.4799999999996</v>
      </c>
      <c r="H9" s="2">
        <v>5362.77</v>
      </c>
      <c r="I9" s="2">
        <v>5362.77</v>
      </c>
      <c r="J9" s="2">
        <v>5406.63</v>
      </c>
      <c r="K9" s="2">
        <v>5327.3331583869831</v>
      </c>
      <c r="L9" s="2">
        <v>5171.5721491715531</v>
      </c>
      <c r="M9" s="2">
        <v>5144.2320379999992</v>
      </c>
      <c r="N9" s="2">
        <v>5095.04</v>
      </c>
      <c r="O9" s="2">
        <v>5045</v>
      </c>
      <c r="P9" s="2">
        <v>5178.7809999999999</v>
      </c>
      <c r="Q9" s="2">
        <v>5117.8106891969201</v>
      </c>
      <c r="R9" s="2">
        <v>5158.8600000000006</v>
      </c>
      <c r="S9" s="2">
        <v>5117.1168015130188</v>
      </c>
      <c r="T9" s="2">
        <v>5235.67</v>
      </c>
      <c r="U9" s="2">
        <v>5172.4620000000004</v>
      </c>
      <c r="V9" s="2">
        <v>5172.4620000000004</v>
      </c>
    </row>
    <row r="10" spans="1:22" x14ac:dyDescent="0.2">
      <c r="A10" s="19" t="s">
        <v>2</v>
      </c>
      <c r="B10" s="2">
        <f t="shared" ref="B10:C10" si="11">B11+B12+B13+B14</f>
        <v>4264</v>
      </c>
      <c r="C10" s="2">
        <f t="shared" si="11"/>
        <v>4176.9679999999998</v>
      </c>
      <c r="D10" s="2">
        <f t="shared" ref="D10:E10" si="12">D11+D12+D13+D14</f>
        <v>4176.9679999999998</v>
      </c>
      <c r="E10" s="2">
        <f t="shared" si="12"/>
        <v>4129.8629999999994</v>
      </c>
      <c r="F10" s="2">
        <f t="shared" ref="F10:G10" si="13">F11+F12+F13+F14</f>
        <v>3758.4597400000002</v>
      </c>
      <c r="G10" s="2">
        <f t="shared" si="13"/>
        <v>3817.2836300000004</v>
      </c>
      <c r="H10" s="2">
        <f t="shared" ref="H10:I10" si="14">H11+H12+H13+H14</f>
        <v>3866.2310400000001</v>
      </c>
      <c r="I10" s="2">
        <f t="shared" si="14"/>
        <v>3880.4830499999998</v>
      </c>
      <c r="J10" s="2">
        <f t="shared" ref="J10:K10" si="15">J11+J12+J13+J14</f>
        <v>3984.8573333333334</v>
      </c>
      <c r="K10" s="2">
        <f t="shared" si="15"/>
        <v>4024.3003333333336</v>
      </c>
      <c r="L10" s="2">
        <f t="shared" ref="L10:M10" si="16">L11+L12+L13+L14</f>
        <v>4071.0113333333334</v>
      </c>
      <c r="M10" s="2">
        <f t="shared" si="16"/>
        <v>4071.0113333333334</v>
      </c>
      <c r="N10" s="2">
        <f t="shared" ref="N10:O10" si="17">N11+N12+N13+N14</f>
        <v>4035.7473333333337</v>
      </c>
      <c r="O10" s="2">
        <f t="shared" si="17"/>
        <v>4035.4513333333334</v>
      </c>
      <c r="P10" s="2">
        <f t="shared" ref="P10:Q10" si="18">P11+P12+P13+P14</f>
        <v>4041.2423333333331</v>
      </c>
      <c r="Q10" s="2">
        <f t="shared" si="18"/>
        <v>4052.9313333333334</v>
      </c>
      <c r="R10" s="2">
        <f t="shared" ref="R10:S10" si="19">R11+R12+R13+R14</f>
        <v>4105.9557000000004</v>
      </c>
      <c r="S10" s="2">
        <f t="shared" si="19"/>
        <v>4079.8779999999997</v>
      </c>
      <c r="T10" s="2">
        <f t="shared" ref="T10:U10" si="20">T11+T12+T13+T14</f>
        <v>4132.5150000000003</v>
      </c>
      <c r="U10" s="2">
        <f t="shared" si="20"/>
        <v>4132.5150000000003</v>
      </c>
      <c r="V10" s="2">
        <f t="shared" ref="V10" si="21">V11+V12+V13+V14</f>
        <v>4132.5150000000003</v>
      </c>
    </row>
    <row r="11" spans="1:22" x14ac:dyDescent="0.2">
      <c r="A11" s="20" t="s">
        <v>13</v>
      </c>
      <c r="B11" s="2">
        <v>2065</v>
      </c>
      <c r="C11" s="2">
        <v>2033.9970000000001</v>
      </c>
      <c r="D11" s="2">
        <v>2033.9970000000001</v>
      </c>
      <c r="E11" s="2">
        <v>2033.9970000000001</v>
      </c>
      <c r="F11" s="2">
        <v>2033.9970000000001</v>
      </c>
      <c r="G11" s="2">
        <v>2037.328</v>
      </c>
      <c r="H11" s="2">
        <v>2037.328</v>
      </c>
      <c r="I11" s="2">
        <v>2037.328</v>
      </c>
      <c r="J11" s="2">
        <v>2037.328</v>
      </c>
      <c r="K11" s="2">
        <v>2045.271</v>
      </c>
      <c r="L11" s="2">
        <v>2094.8359999999998</v>
      </c>
      <c r="M11" s="2">
        <v>2094.8359999999998</v>
      </c>
      <c r="N11" s="2">
        <v>2059.5720000000001</v>
      </c>
      <c r="O11" s="2">
        <v>2059.5720000000001</v>
      </c>
      <c r="P11" s="2">
        <v>2065.3629999999998</v>
      </c>
      <c r="Q11" s="2">
        <v>2077.0520000000001</v>
      </c>
      <c r="R11" s="2">
        <v>2077.0520000000001</v>
      </c>
      <c r="S11" s="2">
        <v>2077.0520000000001</v>
      </c>
      <c r="T11" s="2">
        <v>2077.0520000000001</v>
      </c>
      <c r="U11" s="2">
        <v>2077.0520000000001</v>
      </c>
      <c r="V11" s="2">
        <v>2077.0520000000001</v>
      </c>
    </row>
    <row r="12" spans="1:22" x14ac:dyDescent="0.2">
      <c r="A12" s="20" t="s">
        <v>16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">
      <c r="A13" s="20" t="s">
        <v>14</v>
      </c>
      <c r="B13" s="2">
        <v>2092</v>
      </c>
      <c r="C13" s="2">
        <v>2092</v>
      </c>
      <c r="D13" s="2">
        <v>2092</v>
      </c>
      <c r="E13" s="2">
        <v>2053.8989999999999</v>
      </c>
      <c r="F13" s="2">
        <v>1682.4957400000001</v>
      </c>
      <c r="G13" s="2">
        <v>1737.9886300000001</v>
      </c>
      <c r="H13" s="2">
        <v>1786.93604</v>
      </c>
      <c r="I13" s="2">
        <v>1799.18605</v>
      </c>
      <c r="J13" s="2">
        <v>1903.5603333333333</v>
      </c>
      <c r="K13" s="2">
        <v>1935.0603333333333</v>
      </c>
      <c r="L13" s="2">
        <v>1936.1703333333335</v>
      </c>
      <c r="M13" s="2">
        <v>1936.1703333333335</v>
      </c>
      <c r="N13" s="2">
        <v>1936.1703333333335</v>
      </c>
      <c r="O13" s="2">
        <v>1936.1703333333335</v>
      </c>
      <c r="P13" s="2">
        <v>1936.1703333333335</v>
      </c>
      <c r="Q13" s="2">
        <v>1936.1703333333335</v>
      </c>
      <c r="R13" s="2">
        <v>1989.1947</v>
      </c>
      <c r="S13" s="2">
        <v>1963.117</v>
      </c>
      <c r="T13" s="2">
        <v>2015.7539999999999</v>
      </c>
      <c r="U13" s="2">
        <v>2015.7539999999999</v>
      </c>
      <c r="V13" s="2">
        <v>2015.7539999999999</v>
      </c>
    </row>
    <row r="14" spans="1:22" x14ac:dyDescent="0.2">
      <c r="A14" s="20" t="s">
        <v>15</v>
      </c>
      <c r="B14" s="2">
        <v>107</v>
      </c>
      <c r="C14" s="2">
        <v>50.970999999999997</v>
      </c>
      <c r="D14" s="2">
        <v>50.970999999999997</v>
      </c>
      <c r="E14" s="2">
        <v>41.966999999999999</v>
      </c>
      <c r="F14" s="2">
        <v>41.966999999999999</v>
      </c>
      <c r="G14" s="2">
        <v>41.966999999999999</v>
      </c>
      <c r="H14" s="2">
        <v>41.966999999999999</v>
      </c>
      <c r="I14" s="2">
        <v>43.969000000000001</v>
      </c>
      <c r="J14" s="2">
        <v>43.969000000000001</v>
      </c>
      <c r="K14" s="2">
        <v>43.969000000000001</v>
      </c>
      <c r="L14" s="2">
        <v>40.005000000000003</v>
      </c>
      <c r="M14" s="2">
        <v>40.005000000000003</v>
      </c>
      <c r="N14" s="2">
        <v>40.005000000000003</v>
      </c>
      <c r="O14" s="2">
        <v>39.709000000000003</v>
      </c>
      <c r="P14" s="2">
        <v>39.709000000000003</v>
      </c>
      <c r="Q14" s="2">
        <v>39.709000000000003</v>
      </c>
      <c r="R14" s="2">
        <v>39.709000000000003</v>
      </c>
      <c r="S14" s="2">
        <v>39.709000000000003</v>
      </c>
      <c r="T14" s="2">
        <v>39.709000000000003</v>
      </c>
      <c r="U14" s="2">
        <v>39.709000000000003</v>
      </c>
      <c r="V14" s="2">
        <v>39.709000000000003</v>
      </c>
    </row>
    <row r="15" spans="1:22" x14ac:dyDescent="0.2">
      <c r="A15" s="20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x14ac:dyDescent="0.2">
      <c r="A16" s="18" t="s">
        <v>3</v>
      </c>
      <c r="B16" s="2">
        <f t="shared" ref="B16:C16" si="22">B17+B18+B19</f>
        <v>3299.6420502581886</v>
      </c>
      <c r="C16" s="2">
        <f t="shared" si="22"/>
        <v>3358.064546508188</v>
      </c>
      <c r="D16" s="2">
        <f t="shared" ref="D16:E16" si="23">D17+D18+D19</f>
        <v>3419.9229999999998</v>
      </c>
      <c r="E16" s="2">
        <f t="shared" si="23"/>
        <v>3465.2849999999999</v>
      </c>
      <c r="F16" s="2">
        <f t="shared" ref="F16:G16" si="24">F17+F18+F19</f>
        <v>3263.5349999999999</v>
      </c>
      <c r="G16" s="2">
        <f t="shared" si="24"/>
        <v>3276.634</v>
      </c>
      <c r="H16" s="2">
        <f t="shared" ref="H16:I16" si="25">H17+H18+H19</f>
        <v>3130.451</v>
      </c>
      <c r="I16" s="2">
        <f t="shared" si="25"/>
        <v>3255.8445351789314</v>
      </c>
      <c r="J16" s="2">
        <f t="shared" ref="J16:K16" si="26">J17+J18+J19</f>
        <v>3309.8767443606894</v>
      </c>
      <c r="K16" s="2">
        <f t="shared" si="26"/>
        <v>3326.3389056981259</v>
      </c>
      <c r="L16" s="2">
        <f t="shared" ref="L16:M16" si="27">L17+L18+L19</f>
        <v>3330.861428608071</v>
      </c>
      <c r="M16" s="2">
        <f t="shared" si="27"/>
        <v>3416.5624326627499</v>
      </c>
      <c r="N16" s="2">
        <f t="shared" ref="N16:O16" si="28">N17+N18+N19</f>
        <v>3437.8157133942086</v>
      </c>
      <c r="O16" s="2">
        <f t="shared" si="28"/>
        <v>3453.894420845279</v>
      </c>
      <c r="P16" s="2">
        <f t="shared" ref="P16:Q16" si="29">P17+P18+P19</f>
        <v>3619.152926175575</v>
      </c>
      <c r="Q16" s="2">
        <f t="shared" si="29"/>
        <v>3688.5205282340717</v>
      </c>
      <c r="R16" s="2">
        <f t="shared" ref="R16:S16" si="30">R17+R18+R19</f>
        <v>3833.5990000000002</v>
      </c>
      <c r="S16" s="2">
        <f t="shared" si="30"/>
        <v>3854.2280000000001</v>
      </c>
      <c r="T16" s="2">
        <f t="shared" ref="T16:U16" si="31">T17+T18+T19</f>
        <v>3765.0805058392089</v>
      </c>
      <c r="U16" s="2">
        <f t="shared" si="31"/>
        <v>3811.112505839209</v>
      </c>
      <c r="V16" s="2">
        <f t="shared" ref="V16" si="32">V17+V18+V19</f>
        <v>3811.112505839209</v>
      </c>
    </row>
    <row r="17" spans="1:37" x14ac:dyDescent="0.2">
      <c r="A17" s="19" t="s">
        <v>4</v>
      </c>
      <c r="B17" s="3">
        <v>1412.538</v>
      </c>
      <c r="C17" s="3">
        <v>1412.538</v>
      </c>
      <c r="D17" s="3">
        <v>1644.0229999999999</v>
      </c>
      <c r="E17" s="3">
        <v>1604.3850000000002</v>
      </c>
      <c r="F17" s="3">
        <v>1604.3850000000002</v>
      </c>
      <c r="G17" s="3">
        <v>1617.4840000000002</v>
      </c>
      <c r="H17" s="3">
        <v>1456.9110000000001</v>
      </c>
      <c r="I17" s="3">
        <v>1619.7660000000001</v>
      </c>
      <c r="J17" s="3">
        <v>1612.876</v>
      </c>
      <c r="K17" s="3">
        <v>1612.4090000000001</v>
      </c>
      <c r="L17" s="3">
        <v>1750.1980000000001</v>
      </c>
      <c r="M17" s="3">
        <v>1775.2850000000001</v>
      </c>
      <c r="N17" s="3">
        <v>1797.8820000000001</v>
      </c>
      <c r="O17" s="3">
        <v>1797.8820000000001</v>
      </c>
      <c r="P17" s="3">
        <v>1797.8820000000001</v>
      </c>
      <c r="Q17" s="3">
        <v>1797.8820000000001</v>
      </c>
      <c r="R17" s="3">
        <v>1823.4839999999999</v>
      </c>
      <c r="S17" s="3">
        <v>1788.0500000000002</v>
      </c>
      <c r="T17" s="3">
        <v>1788.0500000000002</v>
      </c>
      <c r="U17" s="3">
        <v>1788.0500000000002</v>
      </c>
      <c r="V17" s="3">
        <v>1788.0500000000002</v>
      </c>
    </row>
    <row r="18" spans="1:37" x14ac:dyDescent="0.2">
      <c r="A18" s="20" t="s">
        <v>5</v>
      </c>
      <c r="B18" s="2">
        <v>250</v>
      </c>
      <c r="C18" s="2">
        <v>250</v>
      </c>
      <c r="D18" s="2">
        <v>125</v>
      </c>
      <c r="E18" s="2">
        <v>200</v>
      </c>
      <c r="F18" s="2">
        <v>200</v>
      </c>
      <c r="G18" s="2">
        <v>200</v>
      </c>
      <c r="H18" s="2">
        <v>200</v>
      </c>
      <c r="I18" s="2">
        <v>200</v>
      </c>
      <c r="J18" s="2">
        <v>200</v>
      </c>
      <c r="K18" s="2">
        <v>200</v>
      </c>
      <c r="L18" s="2">
        <v>200</v>
      </c>
      <c r="M18" s="2">
        <v>287.63374437499999</v>
      </c>
      <c r="N18" s="2">
        <v>287.63374437499999</v>
      </c>
      <c r="O18" s="2">
        <v>288</v>
      </c>
      <c r="P18" s="2">
        <v>288</v>
      </c>
      <c r="Q18" s="2">
        <v>288</v>
      </c>
      <c r="R18" s="2">
        <v>320</v>
      </c>
      <c r="S18" s="2">
        <v>312.98200000000003</v>
      </c>
      <c r="T18" s="2">
        <v>225.489</v>
      </c>
      <c r="U18" s="2">
        <v>271.52100000000002</v>
      </c>
      <c r="V18" s="2">
        <v>271.52100000000002</v>
      </c>
    </row>
    <row r="19" spans="1:37" x14ac:dyDescent="0.2">
      <c r="A19" s="20" t="s">
        <v>6</v>
      </c>
      <c r="B19" s="2">
        <f t="shared" ref="B19:C19" si="33">B20+B21</f>
        <v>1637.1040502581884</v>
      </c>
      <c r="C19" s="2">
        <f t="shared" si="33"/>
        <v>1695.5265465081879</v>
      </c>
      <c r="D19" s="2">
        <f t="shared" ref="D19:E19" si="34">D20+D21</f>
        <v>1650.8999999999999</v>
      </c>
      <c r="E19" s="2">
        <f t="shared" si="34"/>
        <v>1660.8999999999999</v>
      </c>
      <c r="F19" s="2">
        <f t="shared" ref="F19:G19" si="35">F20+F21</f>
        <v>1459.1499999999999</v>
      </c>
      <c r="G19" s="2">
        <f t="shared" si="35"/>
        <v>1459.1499999999999</v>
      </c>
      <c r="H19" s="2">
        <f t="shared" ref="H19:I19" si="36">H20+H21</f>
        <v>1473.5399999999997</v>
      </c>
      <c r="I19" s="2">
        <f t="shared" si="36"/>
        <v>1436.0785351789314</v>
      </c>
      <c r="J19" s="2">
        <f t="shared" ref="J19:K19" si="37">J20+J21</f>
        <v>1497.0007443606892</v>
      </c>
      <c r="K19" s="2">
        <f t="shared" si="37"/>
        <v>1513.929905698126</v>
      </c>
      <c r="L19" s="2">
        <f t="shared" ref="L19:M19" si="38">L20+L21</f>
        <v>1380.6634286080707</v>
      </c>
      <c r="M19" s="2">
        <f t="shared" si="38"/>
        <v>1353.6436882877497</v>
      </c>
      <c r="N19" s="2">
        <f t="shared" ref="N19:O19" si="39">N20+N21</f>
        <v>1352.2999690192087</v>
      </c>
      <c r="O19" s="2">
        <f t="shared" si="39"/>
        <v>1368.0124208452789</v>
      </c>
      <c r="P19" s="2">
        <f t="shared" ref="P19:Q19" si="40">P20+P21</f>
        <v>1533.2709261755749</v>
      </c>
      <c r="Q19" s="2">
        <f t="shared" si="40"/>
        <v>1602.6385282340716</v>
      </c>
      <c r="R19" s="2">
        <f t="shared" ref="R19:T19" si="41">R20+R21</f>
        <v>1690.115</v>
      </c>
      <c r="S19" s="2">
        <f t="shared" si="41"/>
        <v>1753.1959999999999</v>
      </c>
      <c r="T19" s="2">
        <f t="shared" si="41"/>
        <v>1751.5415058392086</v>
      </c>
      <c r="U19" s="2">
        <f t="shared" ref="U19:V19" si="42">U20+U21</f>
        <v>1751.5415058392086</v>
      </c>
      <c r="V19" s="2">
        <f t="shared" si="42"/>
        <v>1751.5415058392086</v>
      </c>
    </row>
    <row r="20" spans="1:37" x14ac:dyDescent="0.2">
      <c r="A20" s="20" t="s">
        <v>19</v>
      </c>
      <c r="B20" s="2">
        <v>1517.1040502581884</v>
      </c>
      <c r="C20" s="2">
        <v>1575.5265465081879</v>
      </c>
      <c r="D20" s="2">
        <v>1485.8999999999999</v>
      </c>
      <c r="E20" s="2">
        <v>1485.8999999999999</v>
      </c>
      <c r="F20" s="2">
        <v>1284.1499999999999</v>
      </c>
      <c r="G20" s="2">
        <v>1284.1499999999999</v>
      </c>
      <c r="H20" s="2">
        <v>1198.5399999999997</v>
      </c>
      <c r="I20" s="2">
        <v>971.07853517893136</v>
      </c>
      <c r="J20" s="2">
        <v>922.00074436068905</v>
      </c>
      <c r="K20" s="2">
        <v>798.92990569812605</v>
      </c>
      <c r="L20" s="2">
        <v>665.66342860807072</v>
      </c>
      <c r="M20" s="2">
        <v>498.6436882877498</v>
      </c>
      <c r="N20" s="2">
        <v>497.29996901920867</v>
      </c>
      <c r="O20" s="2">
        <v>465.86592220985921</v>
      </c>
      <c r="P20" s="2">
        <v>504.37192617557503</v>
      </c>
      <c r="Q20" s="2">
        <v>514.92252823407159</v>
      </c>
      <c r="R20" s="2">
        <v>520</v>
      </c>
      <c r="S20" s="2">
        <v>521.01300000000003</v>
      </c>
      <c r="T20" s="2">
        <v>521.01300000000003</v>
      </c>
      <c r="U20" s="2">
        <v>521.01300000000003</v>
      </c>
      <c r="V20" s="2">
        <v>521.01300000000003</v>
      </c>
    </row>
    <row r="21" spans="1:37" x14ac:dyDescent="0.2">
      <c r="A21" s="20" t="s">
        <v>65</v>
      </c>
      <c r="B21" s="2">
        <f>B22</f>
        <v>120</v>
      </c>
      <c r="C21" s="2">
        <f t="shared" ref="C21:N21" si="43">C22</f>
        <v>120</v>
      </c>
      <c r="D21" s="2">
        <f t="shared" si="43"/>
        <v>165</v>
      </c>
      <c r="E21" s="2">
        <f t="shared" si="43"/>
        <v>175</v>
      </c>
      <c r="F21" s="2">
        <f t="shared" si="43"/>
        <v>175</v>
      </c>
      <c r="G21" s="2">
        <f t="shared" si="43"/>
        <v>175</v>
      </c>
      <c r="H21" s="2">
        <f t="shared" si="43"/>
        <v>275</v>
      </c>
      <c r="I21" s="2">
        <f t="shared" si="43"/>
        <v>465</v>
      </c>
      <c r="J21" s="2">
        <f t="shared" si="43"/>
        <v>575</v>
      </c>
      <c r="K21" s="2">
        <f t="shared" si="43"/>
        <v>715</v>
      </c>
      <c r="L21" s="2">
        <f t="shared" si="43"/>
        <v>715</v>
      </c>
      <c r="M21" s="2">
        <f t="shared" si="43"/>
        <v>855</v>
      </c>
      <c r="N21" s="2">
        <f t="shared" si="43"/>
        <v>855</v>
      </c>
      <c r="O21" s="2">
        <f>O22+O25</f>
        <v>902.14649863541979</v>
      </c>
      <c r="P21" s="2">
        <f>P22+P25</f>
        <v>1028.8989999999999</v>
      </c>
      <c r="Q21" s="2">
        <f t="shared" ref="Q21:T21" si="44">Q22+Q25</f>
        <v>1087.7159999999999</v>
      </c>
      <c r="R21" s="2">
        <f t="shared" si="44"/>
        <v>1170.115</v>
      </c>
      <c r="S21" s="2">
        <f t="shared" si="44"/>
        <v>1232.183</v>
      </c>
      <c r="T21" s="2">
        <f t="shared" si="44"/>
        <v>1230.5285058392087</v>
      </c>
      <c r="U21" s="2">
        <f>U22+U25</f>
        <v>1230.5285058392087</v>
      </c>
      <c r="V21" s="2">
        <f>V22+V25</f>
        <v>1230.5285058392087</v>
      </c>
    </row>
    <row r="22" spans="1:37" x14ac:dyDescent="0.2">
      <c r="A22" s="20" t="s">
        <v>66</v>
      </c>
      <c r="B22" s="2">
        <v>120</v>
      </c>
      <c r="C22" s="2">
        <v>120</v>
      </c>
      <c r="D22" s="2">
        <v>165</v>
      </c>
      <c r="E22" s="2">
        <v>175</v>
      </c>
      <c r="F22" s="2">
        <v>175</v>
      </c>
      <c r="G22" s="2">
        <v>175</v>
      </c>
      <c r="H22" s="2">
        <v>275</v>
      </c>
      <c r="I22" s="2">
        <v>465</v>
      </c>
      <c r="J22" s="2">
        <v>575</v>
      </c>
      <c r="K22" s="2">
        <v>715</v>
      </c>
      <c r="L22" s="2">
        <v>715</v>
      </c>
      <c r="M22" s="2">
        <v>855</v>
      </c>
      <c r="N22" s="2">
        <v>855</v>
      </c>
      <c r="O22" s="3">
        <v>855</v>
      </c>
      <c r="P22" s="3">
        <f t="shared" ref="P22" si="45">P23+P24</f>
        <v>970</v>
      </c>
      <c r="Q22" s="3">
        <f t="shared" ref="Q22" si="46">Q23+Q24</f>
        <v>1028.817</v>
      </c>
      <c r="R22" s="3">
        <f t="shared" ref="R22:T22" si="47">R23+R24</f>
        <v>1113.954</v>
      </c>
      <c r="S22" s="3">
        <f t="shared" si="47"/>
        <v>1176.0219999999999</v>
      </c>
      <c r="T22" s="3">
        <f t="shared" si="47"/>
        <v>1175.884</v>
      </c>
      <c r="U22" s="3">
        <f>U23+U24</f>
        <v>1175.884</v>
      </c>
      <c r="V22" s="3">
        <f>V23+V24</f>
        <v>1175.884</v>
      </c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1:37" x14ac:dyDescent="0.2">
      <c r="A23" s="20" t="s">
        <v>75</v>
      </c>
      <c r="B23" s="3" t="s">
        <v>74</v>
      </c>
      <c r="C23" s="3" t="s">
        <v>74</v>
      </c>
      <c r="D23" s="3" t="s">
        <v>74</v>
      </c>
      <c r="E23" s="3" t="s">
        <v>74</v>
      </c>
      <c r="F23" s="3" t="s">
        <v>74</v>
      </c>
      <c r="G23" s="3" t="s">
        <v>74</v>
      </c>
      <c r="H23" s="3" t="s">
        <v>74</v>
      </c>
      <c r="I23" s="3" t="s">
        <v>74</v>
      </c>
      <c r="J23" s="3" t="s">
        <v>74</v>
      </c>
      <c r="K23" s="3" t="s">
        <v>74</v>
      </c>
      <c r="L23" s="3" t="s">
        <v>74</v>
      </c>
      <c r="M23" s="3" t="s">
        <v>74</v>
      </c>
      <c r="N23" s="3" t="s">
        <v>74</v>
      </c>
      <c r="O23" s="3" t="s">
        <v>74</v>
      </c>
      <c r="P23" s="3">
        <v>700</v>
      </c>
      <c r="Q23" s="3">
        <v>761.66399999999999</v>
      </c>
      <c r="R23" s="3">
        <v>824.38</v>
      </c>
      <c r="S23" s="3">
        <v>886.53909999999996</v>
      </c>
      <c r="T23" s="3">
        <v>886.40109999999993</v>
      </c>
      <c r="U23" s="3">
        <v>886.40109999999993</v>
      </c>
      <c r="V23" s="3">
        <v>886.40109999999993</v>
      </c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x14ac:dyDescent="0.2">
      <c r="A24" s="20" t="s">
        <v>76</v>
      </c>
      <c r="B24" s="3" t="s">
        <v>74</v>
      </c>
      <c r="C24" s="3" t="s">
        <v>74</v>
      </c>
      <c r="D24" s="3" t="s">
        <v>74</v>
      </c>
      <c r="E24" s="3" t="s">
        <v>74</v>
      </c>
      <c r="F24" s="3" t="s">
        <v>74</v>
      </c>
      <c r="G24" s="3" t="s">
        <v>74</v>
      </c>
      <c r="H24" s="3" t="s">
        <v>74</v>
      </c>
      <c r="I24" s="3" t="s">
        <v>74</v>
      </c>
      <c r="J24" s="3" t="s">
        <v>74</v>
      </c>
      <c r="K24" s="3" t="s">
        <v>74</v>
      </c>
      <c r="L24" s="3" t="s">
        <v>74</v>
      </c>
      <c r="M24" s="3" t="s">
        <v>74</v>
      </c>
      <c r="N24" s="3" t="s">
        <v>74</v>
      </c>
      <c r="O24" s="3" t="s">
        <v>74</v>
      </c>
      <c r="P24" s="3">
        <v>270</v>
      </c>
      <c r="Q24" s="3">
        <v>267.15300000000002</v>
      </c>
      <c r="R24" s="3">
        <v>289.57400000000001</v>
      </c>
      <c r="S24" s="3">
        <v>289.48289999999997</v>
      </c>
      <c r="T24" s="3">
        <v>289.48289999999997</v>
      </c>
      <c r="U24" s="3">
        <v>289.48289999999997</v>
      </c>
      <c r="V24" s="3">
        <v>289.48289999999997</v>
      </c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x14ac:dyDescent="0.2">
      <c r="A25" s="20" t="s">
        <v>73</v>
      </c>
      <c r="B25" s="35" t="s">
        <v>74</v>
      </c>
      <c r="C25" s="35" t="s">
        <v>74</v>
      </c>
      <c r="D25" s="35" t="s">
        <v>74</v>
      </c>
      <c r="E25" s="35" t="s">
        <v>74</v>
      </c>
      <c r="F25" s="35" t="s">
        <v>74</v>
      </c>
      <c r="G25" s="35" t="s">
        <v>74</v>
      </c>
      <c r="H25" s="35" t="s">
        <v>74</v>
      </c>
      <c r="I25" s="35" t="s">
        <v>74</v>
      </c>
      <c r="J25" s="35" t="s">
        <v>74</v>
      </c>
      <c r="K25" s="35" t="s">
        <v>74</v>
      </c>
      <c r="L25" s="35" t="s">
        <v>74</v>
      </c>
      <c r="M25" s="35" t="s">
        <v>74</v>
      </c>
      <c r="N25" s="35" t="s">
        <v>74</v>
      </c>
      <c r="O25" s="3">
        <v>47.146498635419789</v>
      </c>
      <c r="P25" s="3">
        <v>58.899000000000001</v>
      </c>
      <c r="Q25" s="3">
        <v>58.899000000000001</v>
      </c>
      <c r="R25" s="3">
        <v>56.161000000000058</v>
      </c>
      <c r="S25" s="3">
        <v>56.161000000000058</v>
      </c>
      <c r="T25" s="3">
        <v>54.644505839208705</v>
      </c>
      <c r="U25" s="3">
        <v>54.644505839208705</v>
      </c>
      <c r="V25" s="3">
        <v>54.644505839208705</v>
      </c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x14ac:dyDescent="0.2">
      <c r="A26" s="20" t="s">
        <v>7</v>
      </c>
      <c r="B26" s="3">
        <f t="shared" ref="B26:C26" si="48">B7+B8+B16</f>
        <v>14258.506845912787</v>
      </c>
      <c r="C26" s="3">
        <f t="shared" si="48"/>
        <v>14167.757945040172</v>
      </c>
      <c r="D26" s="3">
        <f t="shared" ref="D26:E26" si="49">D7+D8+D16</f>
        <v>14459.260240204854</v>
      </c>
      <c r="E26" s="3">
        <f t="shared" si="49"/>
        <v>14682.108431163955</v>
      </c>
      <c r="F26" s="3">
        <f t="shared" ref="F26:G26" si="50">F7+F8+F16</f>
        <v>14404.168284358777</v>
      </c>
      <c r="G26" s="3">
        <f t="shared" si="50"/>
        <v>14221.956630000004</v>
      </c>
      <c r="H26" s="3">
        <f t="shared" ref="H26:I26" si="51">H7+H8+H16</f>
        <v>14234.337040000002</v>
      </c>
      <c r="I26" s="3">
        <f t="shared" si="51"/>
        <v>14354.183585178936</v>
      </c>
      <c r="J26" s="3">
        <f t="shared" ref="J26:K26" si="52">J7+J8+J16</f>
        <v>14543.871077694028</v>
      </c>
      <c r="K26" s="3">
        <f t="shared" si="52"/>
        <v>14520.479397418447</v>
      </c>
      <c r="L26" s="3">
        <f t="shared" ref="L26:M26" si="53">L7+L8+L16</f>
        <v>14415.951911112963</v>
      </c>
      <c r="M26" s="3">
        <f t="shared" si="53"/>
        <v>14474.312803996087</v>
      </c>
      <c r="N26" s="3">
        <f t="shared" ref="N26:O26" si="54">N7+N8+N16</f>
        <v>14411.110046727546</v>
      </c>
      <c r="O26" s="3">
        <f t="shared" si="54"/>
        <v>14376.852754178619</v>
      </c>
      <c r="P26" s="3">
        <f t="shared" ref="P26:Q26" si="55">P7+P8+P16</f>
        <v>14681.683259508913</v>
      </c>
      <c r="Q26" s="3">
        <f t="shared" si="55"/>
        <v>14701.769550764331</v>
      </c>
      <c r="R26" s="3">
        <f t="shared" ref="R26:S26" si="56">R7+R8+R16</f>
        <v>14940.921700000006</v>
      </c>
      <c r="S26" s="3">
        <f t="shared" si="56"/>
        <v>14893.729801513022</v>
      </c>
      <c r="T26" s="3">
        <f t="shared" ref="T26:U26" si="57">T7+T8+T16</f>
        <v>14975.772505839215</v>
      </c>
      <c r="U26" s="3">
        <f t="shared" si="57"/>
        <v>14958.596505839214</v>
      </c>
      <c r="V26" s="3">
        <f t="shared" ref="V26" si="58">V7+V8+V16</f>
        <v>14958.596505839214</v>
      </c>
    </row>
    <row r="27" spans="1:37" x14ac:dyDescent="0.2">
      <c r="A27" s="18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37" x14ac:dyDescent="0.2">
      <c r="A28" s="19" t="s">
        <v>8</v>
      </c>
      <c r="B28" s="2">
        <v>35</v>
      </c>
      <c r="C28" s="2">
        <v>35</v>
      </c>
      <c r="D28" s="2">
        <v>35</v>
      </c>
      <c r="E28" s="2">
        <v>35</v>
      </c>
      <c r="F28" s="2">
        <v>35</v>
      </c>
      <c r="G28" s="2">
        <v>35</v>
      </c>
      <c r="H28" s="2">
        <v>35</v>
      </c>
      <c r="I28" s="2">
        <v>100</v>
      </c>
      <c r="J28" s="2">
        <v>160</v>
      </c>
      <c r="K28" s="2">
        <v>160</v>
      </c>
      <c r="L28" s="2">
        <v>160</v>
      </c>
      <c r="M28" s="2">
        <v>197.63400000000001</v>
      </c>
      <c r="N28" s="2">
        <v>197.63400000000001</v>
      </c>
      <c r="O28" s="2">
        <v>197.63400000000001</v>
      </c>
      <c r="P28" s="2">
        <v>240.54599999999999</v>
      </c>
      <c r="Q28" s="2">
        <v>240.54599999999999</v>
      </c>
      <c r="R28" s="2">
        <v>225</v>
      </c>
      <c r="S28" s="2">
        <v>225</v>
      </c>
      <c r="T28" s="2">
        <v>249.23099999999999</v>
      </c>
      <c r="U28" s="2">
        <v>249.23099999999999</v>
      </c>
      <c r="V28" s="2">
        <v>249.23099999999999</v>
      </c>
    </row>
    <row r="29" spans="1:37" x14ac:dyDescent="0.2">
      <c r="A29" s="18" t="s">
        <v>9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104.5725058391954</v>
      </c>
      <c r="U29" s="2">
        <v>104.5725058391954</v>
      </c>
      <c r="V29" s="2">
        <v>80.80250583921088</v>
      </c>
    </row>
    <row r="30" spans="1:37" x14ac:dyDescent="0.2">
      <c r="A30" s="19" t="s">
        <v>27</v>
      </c>
      <c r="B30" s="2">
        <f t="shared" ref="B30:C30" si="59">B31+B32</f>
        <v>12780</v>
      </c>
      <c r="C30" s="2">
        <f t="shared" si="59"/>
        <v>12780</v>
      </c>
      <c r="D30" s="2">
        <f t="shared" ref="D30:E30" si="60">D31+D32</f>
        <v>12705</v>
      </c>
      <c r="E30" s="2">
        <f t="shared" si="60"/>
        <v>12705</v>
      </c>
      <c r="F30" s="2">
        <f t="shared" ref="F30:G30" si="61">F31+F32</f>
        <v>12655</v>
      </c>
      <c r="G30" s="2">
        <f t="shared" si="61"/>
        <v>12630</v>
      </c>
      <c r="H30" s="2">
        <f t="shared" ref="H30:I30" si="62">H31+H32</f>
        <v>12630</v>
      </c>
      <c r="I30" s="2">
        <f t="shared" si="62"/>
        <v>12630</v>
      </c>
      <c r="J30" s="2">
        <f t="shared" ref="J30:K30" si="63">J31+J32</f>
        <v>12630</v>
      </c>
      <c r="K30" s="2">
        <f t="shared" si="63"/>
        <v>12555</v>
      </c>
      <c r="L30" s="2">
        <f t="shared" ref="L30:M30" si="64">L31+L32</f>
        <v>12555</v>
      </c>
      <c r="M30" s="2">
        <f t="shared" si="64"/>
        <v>12555</v>
      </c>
      <c r="N30" s="2">
        <f t="shared" ref="N30:O30" si="65">N31+N32</f>
        <v>12455</v>
      </c>
      <c r="O30" s="2">
        <f t="shared" si="65"/>
        <v>12455</v>
      </c>
      <c r="P30" s="2">
        <f t="shared" ref="P30:Q30" si="66">P31+P32</f>
        <v>12455</v>
      </c>
      <c r="Q30" s="2">
        <f t="shared" si="66"/>
        <v>12418</v>
      </c>
      <c r="R30" s="2">
        <f t="shared" ref="R30:S30" si="67">R31+R32</f>
        <v>12438</v>
      </c>
      <c r="S30" s="2">
        <f t="shared" si="67"/>
        <v>12438</v>
      </c>
      <c r="T30" s="2">
        <f t="shared" ref="T30:U30" si="68">T31+T32</f>
        <v>12460.018690617298</v>
      </c>
      <c r="U30" s="2">
        <f t="shared" si="68"/>
        <v>12506.050690617298</v>
      </c>
      <c r="V30" s="2">
        <f t="shared" ref="V30" si="69">V31+V32</f>
        <v>12505.648999999999</v>
      </c>
    </row>
    <row r="31" spans="1:37" x14ac:dyDescent="0.2">
      <c r="A31" s="19" t="s">
        <v>18</v>
      </c>
      <c r="B31" s="2">
        <v>12675</v>
      </c>
      <c r="C31" s="2">
        <v>12675</v>
      </c>
      <c r="D31" s="2">
        <v>12600</v>
      </c>
      <c r="E31" s="2">
        <v>12600</v>
      </c>
      <c r="F31" s="2">
        <v>12550</v>
      </c>
      <c r="G31" s="2">
        <v>12525</v>
      </c>
      <c r="H31" s="2">
        <v>12525</v>
      </c>
      <c r="I31" s="2">
        <v>12525</v>
      </c>
      <c r="J31" s="2">
        <v>12525</v>
      </c>
      <c r="K31" s="2">
        <v>12450</v>
      </c>
      <c r="L31" s="2">
        <v>12450</v>
      </c>
      <c r="M31" s="2">
        <v>12450</v>
      </c>
      <c r="N31" s="2">
        <v>12350</v>
      </c>
      <c r="O31" s="2">
        <v>12350</v>
      </c>
      <c r="P31" s="2">
        <v>12350</v>
      </c>
      <c r="Q31" s="2">
        <v>12300</v>
      </c>
      <c r="R31" s="2">
        <v>12300</v>
      </c>
      <c r="S31" s="2">
        <v>12300</v>
      </c>
      <c r="T31" s="2">
        <v>12353.539690617299</v>
      </c>
      <c r="U31" s="2">
        <v>12399.571690617298</v>
      </c>
      <c r="V31" s="2">
        <v>12399.17</v>
      </c>
    </row>
    <row r="32" spans="1:37" x14ac:dyDescent="0.2">
      <c r="A32" s="19" t="s">
        <v>10</v>
      </c>
      <c r="B32" s="2">
        <v>105</v>
      </c>
      <c r="C32" s="2">
        <v>105</v>
      </c>
      <c r="D32" s="2">
        <v>105</v>
      </c>
      <c r="E32" s="2">
        <v>105</v>
      </c>
      <c r="F32" s="2">
        <v>105</v>
      </c>
      <c r="G32" s="2">
        <v>105</v>
      </c>
      <c r="H32" s="2">
        <v>105</v>
      </c>
      <c r="I32" s="2">
        <v>105</v>
      </c>
      <c r="J32" s="2">
        <v>105</v>
      </c>
      <c r="K32" s="2">
        <v>105</v>
      </c>
      <c r="L32" s="2">
        <v>105</v>
      </c>
      <c r="M32" s="2">
        <v>105</v>
      </c>
      <c r="N32" s="2">
        <v>105</v>
      </c>
      <c r="O32" s="2">
        <v>105</v>
      </c>
      <c r="P32" s="2">
        <v>105</v>
      </c>
      <c r="Q32" s="2">
        <v>118</v>
      </c>
      <c r="R32" s="2">
        <v>138</v>
      </c>
      <c r="S32" s="2">
        <v>138</v>
      </c>
      <c r="T32" s="2">
        <v>106.47900000000001</v>
      </c>
      <c r="U32" s="2">
        <v>106.47900000000001</v>
      </c>
      <c r="V32" s="2">
        <v>106.47900000000001</v>
      </c>
    </row>
    <row r="33" spans="1:37" x14ac:dyDescent="0.2">
      <c r="A33" s="19" t="s">
        <v>31</v>
      </c>
      <c r="B33" s="2">
        <f t="shared" ref="B33:C33" si="70">B28+B29+B30</f>
        <v>12815</v>
      </c>
      <c r="C33" s="2">
        <f t="shared" si="70"/>
        <v>12815</v>
      </c>
      <c r="D33" s="2">
        <f t="shared" ref="D33:E33" si="71">D28+D29+D30</f>
        <v>12740</v>
      </c>
      <c r="E33" s="2">
        <f t="shared" si="71"/>
        <v>12740</v>
      </c>
      <c r="F33" s="2">
        <f t="shared" ref="F33:G33" si="72">F28+F29+F30</f>
        <v>12690</v>
      </c>
      <c r="G33" s="2">
        <f t="shared" si="72"/>
        <v>12665</v>
      </c>
      <c r="H33" s="2">
        <f t="shared" ref="H33:I33" si="73">H28+H29+H30</f>
        <v>12665</v>
      </c>
      <c r="I33" s="2">
        <f t="shared" si="73"/>
        <v>12730</v>
      </c>
      <c r="J33" s="2">
        <f t="shared" ref="J33:K33" si="74">J28+J29+J30</f>
        <v>12790</v>
      </c>
      <c r="K33" s="2">
        <f t="shared" si="74"/>
        <v>12715</v>
      </c>
      <c r="L33" s="2">
        <f t="shared" ref="L33:M33" si="75">L28+L29+L30</f>
        <v>12715</v>
      </c>
      <c r="M33" s="2">
        <f t="shared" si="75"/>
        <v>12752.634</v>
      </c>
      <c r="N33" s="2">
        <f t="shared" ref="N33:O33" si="76">N28+N29+N30</f>
        <v>12652.634</v>
      </c>
      <c r="O33" s="2">
        <f t="shared" si="76"/>
        <v>12652.634</v>
      </c>
      <c r="P33" s="2">
        <f t="shared" ref="P33:Q33" si="77">P28+P29+P30</f>
        <v>12695.546</v>
      </c>
      <c r="Q33" s="2">
        <f t="shared" si="77"/>
        <v>12658.546</v>
      </c>
      <c r="R33" s="2">
        <f t="shared" ref="R33:S33" si="78">R28+R29+R30</f>
        <v>12663</v>
      </c>
      <c r="S33" s="2">
        <f t="shared" si="78"/>
        <v>12663</v>
      </c>
      <c r="T33" s="2">
        <f t="shared" ref="T33:U33" si="79">T28+T29+T30</f>
        <v>12813.822196456495</v>
      </c>
      <c r="U33" s="2">
        <f t="shared" si="79"/>
        <v>12859.854196456494</v>
      </c>
      <c r="V33" s="2">
        <f t="shared" ref="V33" si="80">V28+V29+V30</f>
        <v>12835.68250583921</v>
      </c>
    </row>
    <row r="34" spans="1:37" x14ac:dyDescent="0.2">
      <c r="A34" s="18" t="s">
        <v>11</v>
      </c>
      <c r="B34" s="3">
        <f t="shared" ref="B34:C34" si="81">B26-B33</f>
        <v>1443.506845912787</v>
      </c>
      <c r="C34" s="3">
        <f t="shared" si="81"/>
        <v>1352.7579450401718</v>
      </c>
      <c r="D34" s="3">
        <f t="shared" ref="D34:E34" si="82">D26-D33</f>
        <v>1719.2602402048542</v>
      </c>
      <c r="E34" s="3">
        <f t="shared" si="82"/>
        <v>1942.1084311639552</v>
      </c>
      <c r="F34" s="3">
        <f t="shared" ref="F34:G34" si="83">F26-F33</f>
        <v>1714.1682843587769</v>
      </c>
      <c r="G34" s="3">
        <f t="shared" si="83"/>
        <v>1556.9566300000042</v>
      </c>
      <c r="H34" s="3">
        <f t="shared" ref="H34:I34" si="84">H26-H33</f>
        <v>1569.3370400000022</v>
      </c>
      <c r="I34" s="3">
        <f t="shared" si="84"/>
        <v>1624.1835851789365</v>
      </c>
      <c r="J34" s="3">
        <f t="shared" ref="J34:K34" si="85">J26-J33</f>
        <v>1753.8710776940279</v>
      </c>
      <c r="K34" s="3">
        <f t="shared" si="85"/>
        <v>1805.4793974184468</v>
      </c>
      <c r="L34" s="3">
        <f t="shared" ref="L34:M34" si="86">L26-L33</f>
        <v>1700.951911112963</v>
      </c>
      <c r="M34" s="3">
        <f t="shared" si="86"/>
        <v>1721.6788039960866</v>
      </c>
      <c r="N34" s="3">
        <f t="shared" ref="N34:O34" si="87">N26-N33</f>
        <v>1758.4760467275464</v>
      </c>
      <c r="O34" s="3">
        <f t="shared" si="87"/>
        <v>1724.2187541786188</v>
      </c>
      <c r="P34" s="3">
        <f t="shared" ref="P34:Q34" si="88">P26-P33</f>
        <v>1986.1372595089124</v>
      </c>
      <c r="Q34" s="3">
        <f t="shared" si="88"/>
        <v>2043.2235507643309</v>
      </c>
      <c r="R34" s="3">
        <f t="shared" ref="R34:S34" si="89">R26-R33</f>
        <v>2277.9217000000062</v>
      </c>
      <c r="S34" s="3">
        <f t="shared" si="89"/>
        <v>2230.7298015130218</v>
      </c>
      <c r="T34" s="3">
        <f t="shared" ref="T34:U34" si="90">T26-T33</f>
        <v>2161.9503093827207</v>
      </c>
      <c r="U34" s="3">
        <f t="shared" si="90"/>
        <v>2098.7423093827201</v>
      </c>
      <c r="V34" s="3">
        <f t="shared" ref="V34" si="91">V26-V33</f>
        <v>2122.9140000000043</v>
      </c>
    </row>
    <row r="35" spans="1:37" x14ac:dyDescent="0.2">
      <c r="A35" s="16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37" x14ac:dyDescent="0.2">
      <c r="A36" s="21" t="s">
        <v>34</v>
      </c>
      <c r="B36" s="4">
        <f t="shared" ref="B36:C36" si="92">100*(B34/B33)</f>
        <v>11.264197002830956</v>
      </c>
      <c r="C36" s="4">
        <f t="shared" si="92"/>
        <v>10.556051073274848</v>
      </c>
      <c r="D36" s="4">
        <f t="shared" ref="D36:E36" si="93">100*(D34/D33)</f>
        <v>13.494978337557725</v>
      </c>
      <c r="E36" s="4">
        <f t="shared" si="93"/>
        <v>15.244179208508282</v>
      </c>
      <c r="F36" s="4">
        <f t="shared" ref="F36:G36" si="94">100*(F34/F33)</f>
        <v>13.508024305427712</v>
      </c>
      <c r="G36" s="4">
        <f t="shared" si="94"/>
        <v>12.293380418476149</v>
      </c>
      <c r="H36" s="4">
        <f t="shared" ref="H36:I36" si="95">100*(H34/H33)</f>
        <v>12.391133359652603</v>
      </c>
      <c r="I36" s="4">
        <f t="shared" si="95"/>
        <v>12.758708446024638</v>
      </c>
      <c r="J36" s="4">
        <f t="shared" ref="J36:K36" si="96">100*(J34/J33)</f>
        <v>13.712830943659327</v>
      </c>
      <c r="K36" s="4">
        <f t="shared" si="96"/>
        <v>14.199602024525731</v>
      </c>
      <c r="L36" s="4">
        <f t="shared" ref="L36:M36" si="97">100*(L34/L33)</f>
        <v>13.377521912017013</v>
      </c>
      <c r="M36" s="4">
        <f t="shared" si="97"/>
        <v>13.50057410881616</v>
      </c>
      <c r="N36" s="4">
        <f t="shared" ref="N36:O36" si="98">100*(N34/N33)</f>
        <v>13.898102535231372</v>
      </c>
      <c r="O36" s="4">
        <f t="shared" si="98"/>
        <v>13.627350274880461</v>
      </c>
      <c r="P36" s="4">
        <f t="shared" ref="P36:Q36" si="99">100*(P34/P33)</f>
        <v>15.644362672616936</v>
      </c>
      <c r="Q36" s="4">
        <f t="shared" si="99"/>
        <v>16.141060361627087</v>
      </c>
      <c r="R36" s="4">
        <f t="shared" ref="R36:S36" si="100">100*(R34/R33)</f>
        <v>17.988799652531046</v>
      </c>
      <c r="S36" s="4">
        <f t="shared" si="100"/>
        <v>17.616124153147137</v>
      </c>
      <c r="T36" s="4">
        <f t="shared" ref="T36:U36" si="101">100*(T34/T33)</f>
        <v>16.872017390568924</v>
      </c>
      <c r="U36" s="4">
        <f t="shared" si="101"/>
        <v>16.320109678700902</v>
      </c>
      <c r="V36" s="4">
        <f t="shared" ref="V36" si="102">100*(V34/V33)</f>
        <v>16.539159480099698</v>
      </c>
    </row>
    <row r="37" spans="1:37" s="12" customFormat="1" x14ac:dyDescent="0.2">
      <c r="A37" s="36" t="s">
        <v>77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</row>
    <row r="38" spans="1:37" x14ac:dyDescent="0.2">
      <c r="A38" s="30" t="s">
        <v>63</v>
      </c>
    </row>
    <row r="39" spans="1:37" x14ac:dyDescent="0.2">
      <c r="A39" s="29" t="s">
        <v>64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37" x14ac:dyDescent="0.2">
      <c r="A40" s="26" t="s">
        <v>78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37" x14ac:dyDescent="0.2">
      <c r="A41" s="6" t="s">
        <v>60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733B3-4AB1-4245-8987-F8BE53211382}">
  <dimension ref="A1:AK41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9.140625" defaultRowHeight="11.25" x14ac:dyDescent="0.2"/>
  <cols>
    <col min="1" max="1" width="24.7109375" style="6" customWidth="1"/>
    <col min="2" max="10" width="9.140625" style="6" customWidth="1"/>
    <col min="11" max="16384" width="9.140625" style="6"/>
  </cols>
  <sheetData>
    <row r="1" spans="1:34" x14ac:dyDescent="0.2">
      <c r="A1" s="15" t="s">
        <v>70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x14ac:dyDescent="0.2">
      <c r="A2" s="1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16"/>
      <c r="B3" s="1" t="s">
        <v>12</v>
      </c>
      <c r="C3" s="1" t="s">
        <v>17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28</v>
      </c>
      <c r="K3" s="1" t="s">
        <v>29</v>
      </c>
      <c r="L3" s="1" t="s">
        <v>30</v>
      </c>
      <c r="M3" s="1" t="s">
        <v>26</v>
      </c>
      <c r="N3" s="1" t="s">
        <v>12</v>
      </c>
      <c r="O3" s="1" t="s">
        <v>17</v>
      </c>
      <c r="P3" s="1" t="s">
        <v>20</v>
      </c>
      <c r="Q3" s="1" t="s">
        <v>21</v>
      </c>
      <c r="R3" s="1" t="s">
        <v>22</v>
      </c>
      <c r="S3" s="1" t="s">
        <v>23</v>
      </c>
      <c r="T3" s="1" t="s">
        <v>24</v>
      </c>
      <c r="U3" s="1" t="s">
        <v>25</v>
      </c>
      <c r="V3" s="1" t="s">
        <v>28</v>
      </c>
      <c r="W3" s="1" t="s">
        <v>29</v>
      </c>
      <c r="X3" s="1" t="s">
        <v>30</v>
      </c>
      <c r="Y3" s="1" t="s">
        <v>26</v>
      </c>
      <c r="Z3" s="1" t="s">
        <v>12</v>
      </c>
      <c r="AA3" s="1" t="s">
        <v>17</v>
      </c>
      <c r="AB3" s="1" t="s">
        <v>20</v>
      </c>
      <c r="AC3" s="1" t="s">
        <v>21</v>
      </c>
      <c r="AD3" s="1" t="s">
        <v>22</v>
      </c>
      <c r="AE3" s="1" t="s">
        <v>23</v>
      </c>
      <c r="AF3" s="1" t="s">
        <v>24</v>
      </c>
      <c r="AG3" s="1" t="s">
        <v>25</v>
      </c>
      <c r="AH3" s="1" t="s">
        <v>28</v>
      </c>
    </row>
    <row r="4" spans="1:34" x14ac:dyDescent="0.2">
      <c r="A4" s="17"/>
      <c r="B4" s="8">
        <v>2022</v>
      </c>
      <c r="C4" s="8">
        <v>2022</v>
      </c>
      <c r="D4" s="8">
        <v>2022</v>
      </c>
      <c r="E4" s="8">
        <v>2022</v>
      </c>
      <c r="F4" s="8">
        <v>2022</v>
      </c>
      <c r="G4" s="8">
        <v>2022</v>
      </c>
      <c r="H4" s="8">
        <v>2022</v>
      </c>
      <c r="I4" s="8">
        <v>2022</v>
      </c>
      <c r="J4" s="8">
        <v>2023</v>
      </c>
      <c r="K4" s="8">
        <v>2023</v>
      </c>
      <c r="L4" s="8">
        <v>2023</v>
      </c>
      <c r="M4" s="8">
        <v>2023</v>
      </c>
      <c r="N4" s="8">
        <v>2023</v>
      </c>
      <c r="O4" s="8">
        <v>2023</v>
      </c>
      <c r="P4" s="8">
        <v>2023</v>
      </c>
      <c r="Q4" s="8">
        <v>2023</v>
      </c>
      <c r="R4" s="8">
        <v>2023</v>
      </c>
      <c r="S4" s="8">
        <v>2023</v>
      </c>
      <c r="T4" s="8">
        <v>2023</v>
      </c>
      <c r="U4" s="8">
        <v>2023</v>
      </c>
      <c r="V4" s="8">
        <v>2024</v>
      </c>
      <c r="W4" s="8">
        <v>2024</v>
      </c>
      <c r="X4" s="8">
        <v>2024</v>
      </c>
      <c r="Y4" s="8">
        <v>2024</v>
      </c>
      <c r="Z4" s="8">
        <v>2024</v>
      </c>
      <c r="AA4" s="8">
        <v>2024</v>
      </c>
      <c r="AB4" s="8">
        <v>2024</v>
      </c>
      <c r="AC4" s="8">
        <v>2024</v>
      </c>
      <c r="AD4" s="8">
        <v>2024</v>
      </c>
      <c r="AE4" s="8">
        <v>2024</v>
      </c>
      <c r="AF4" s="8">
        <v>2024</v>
      </c>
      <c r="AG4" s="8">
        <v>2024</v>
      </c>
      <c r="AH4" s="8">
        <v>2025</v>
      </c>
    </row>
    <row r="5" spans="1:34" x14ac:dyDescent="0.2">
      <c r="A5" s="16"/>
      <c r="B5" s="27"/>
      <c r="C5" s="27"/>
      <c r="D5" s="27"/>
      <c r="E5" s="27"/>
      <c r="F5" s="27"/>
      <c r="G5" s="27"/>
      <c r="H5" s="27"/>
      <c r="I5" s="27"/>
      <c r="J5" s="27"/>
    </row>
    <row r="6" spans="1:34" x14ac:dyDescent="0.2">
      <c r="A6" s="16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18" t="s">
        <v>32</v>
      </c>
      <c r="B7" s="2">
        <f>'FY22'!N34</f>
        <v>1813.2136534276251</v>
      </c>
      <c r="C7" s="2">
        <f>'FY22'!O34</f>
        <v>1717.3636534276247</v>
      </c>
      <c r="D7" s="2">
        <f>'FY22'!P34</f>
        <v>1781.7736000000004</v>
      </c>
      <c r="E7" s="2">
        <f>'FY22'!Q34</f>
        <v>1827.5426000000007</v>
      </c>
      <c r="F7" s="2">
        <f>'FY22'!R34</f>
        <v>1753.4495999999999</v>
      </c>
      <c r="G7" s="2">
        <f>'FY22'!S34</f>
        <v>1773.2019999999993</v>
      </c>
      <c r="H7" s="2">
        <f>'FY22'!T34</f>
        <v>1814.0250000000015</v>
      </c>
      <c r="I7" s="2">
        <f>'FY22'!U34</f>
        <v>1814.130000000001</v>
      </c>
      <c r="J7" s="2">
        <f>'FY22'!V34</f>
        <v>1818.6020000000008</v>
      </c>
      <c r="K7" s="2">
        <f>'FY22'!W34</f>
        <v>1820.2000000000025</v>
      </c>
      <c r="L7" s="2">
        <f>'FY22'!X34</f>
        <v>1820.2000000000025</v>
      </c>
      <c r="M7" s="2">
        <f>'FY22'!Y34</f>
        <v>1820.2000000000025</v>
      </c>
      <c r="N7" s="2">
        <f>'FY22'!Z34</f>
        <v>1820.2000000000025</v>
      </c>
      <c r="O7" s="2">
        <f>'FY22'!AA34</f>
        <v>1820.2000000000025</v>
      </c>
      <c r="P7" s="2">
        <f>'FY22'!AB34</f>
        <v>1820.2000000000025</v>
      </c>
      <c r="Q7" s="2">
        <f>'FY22'!AC34</f>
        <v>1820.2000000000025</v>
      </c>
      <c r="R7" s="2">
        <f>'FY22'!AD34</f>
        <v>1820.2000000000025</v>
      </c>
      <c r="S7" s="2">
        <f>'FY22'!AE34</f>
        <v>1820.2000000000025</v>
      </c>
      <c r="T7" s="2">
        <f>'FY22'!AF34</f>
        <v>1820.2000000000025</v>
      </c>
      <c r="U7" s="2">
        <f>'FY22'!AG34</f>
        <v>1820.2000000000025</v>
      </c>
      <c r="V7" s="2">
        <f>'FY22'!AH34</f>
        <v>1820.2000000000025</v>
      </c>
      <c r="W7" s="2">
        <f>'FY22'!AI34</f>
        <v>1820.2000000000025</v>
      </c>
      <c r="X7" s="2">
        <f>'FY22'!AJ34</f>
        <v>1820.2000000000025</v>
      </c>
      <c r="Y7" s="2">
        <f>'FY22'!AK34</f>
        <v>1820.2000000000025</v>
      </c>
      <c r="Z7" s="2">
        <f>Y7</f>
        <v>1820.2000000000025</v>
      </c>
      <c r="AA7" s="2">
        <f t="shared" ref="AA7:AH7" si="0">Z7</f>
        <v>1820.2000000000025</v>
      </c>
      <c r="AB7" s="2">
        <f t="shared" si="0"/>
        <v>1820.2000000000025</v>
      </c>
      <c r="AC7" s="2">
        <f t="shared" si="0"/>
        <v>1820.2000000000025</v>
      </c>
      <c r="AD7" s="2">
        <f t="shared" si="0"/>
        <v>1820.2000000000025</v>
      </c>
      <c r="AE7" s="2">
        <f t="shared" si="0"/>
        <v>1820.2000000000025</v>
      </c>
      <c r="AF7" s="2">
        <f t="shared" si="0"/>
        <v>1820.2000000000025</v>
      </c>
      <c r="AG7" s="2">
        <f t="shared" si="0"/>
        <v>1820.2000000000025</v>
      </c>
      <c r="AH7" s="2">
        <f t="shared" si="0"/>
        <v>1820.2000000000025</v>
      </c>
    </row>
    <row r="8" spans="1:34" x14ac:dyDescent="0.2">
      <c r="A8" s="18" t="s">
        <v>0</v>
      </c>
      <c r="B8" s="2">
        <f t="shared" ref="B8:G8" si="1">B9+B10</f>
        <v>9040</v>
      </c>
      <c r="C8" s="2">
        <f t="shared" si="1"/>
        <v>8822.3305970000001</v>
      </c>
      <c r="D8" s="2">
        <f t="shared" si="1"/>
        <v>8946.6660000000011</v>
      </c>
      <c r="E8" s="2">
        <f t="shared" si="1"/>
        <v>9150.6591615020225</v>
      </c>
      <c r="F8" s="2">
        <f t="shared" si="1"/>
        <v>9140.7010282581978</v>
      </c>
      <c r="G8" s="2">
        <f t="shared" si="1"/>
        <v>9153.8633295630134</v>
      </c>
      <c r="H8" s="2">
        <f t="shared" ref="H8:I8" si="2">H9+H10</f>
        <v>9085.9720000000016</v>
      </c>
      <c r="I8" s="2">
        <f t="shared" si="2"/>
        <v>9038.5255245991866</v>
      </c>
      <c r="J8" s="2">
        <f t="shared" ref="J8:K8" si="3">J9+J10</f>
        <v>9247.560860979167</v>
      </c>
      <c r="K8" s="2">
        <f t="shared" si="3"/>
        <v>9231.1029999999992</v>
      </c>
      <c r="L8" s="2">
        <f t="shared" ref="L8:M8" si="4">L9+L10</f>
        <v>9310.4897394580876</v>
      </c>
      <c r="M8" s="2">
        <f t="shared" si="4"/>
        <v>9305.6346666666668</v>
      </c>
      <c r="N8" s="2">
        <f t="shared" ref="N8:O8" si="5">N9+N10</f>
        <v>9282.5246666666662</v>
      </c>
      <c r="O8" s="2">
        <f t="shared" si="5"/>
        <v>9297.8996666666662</v>
      </c>
      <c r="P8" s="2">
        <f t="shared" ref="P8:Q8" si="6">P9+P10</f>
        <v>9241.7276666666658</v>
      </c>
      <c r="Q8" s="2">
        <f t="shared" si="6"/>
        <v>9230.7986666666657</v>
      </c>
      <c r="R8" s="2">
        <f t="shared" ref="R8:S8" si="7">R9+R10</f>
        <v>9261.3926666666666</v>
      </c>
      <c r="S8" s="2">
        <f t="shared" si="7"/>
        <v>9236.8280000000013</v>
      </c>
      <c r="T8" s="2">
        <f t="shared" ref="T8:U8" si="8">T9+T10</f>
        <v>9249.43</v>
      </c>
      <c r="U8" s="2">
        <f t="shared" si="8"/>
        <v>9248.3490000000002</v>
      </c>
      <c r="V8" s="2">
        <f t="shared" ref="V8:W8" si="9">V9+V10</f>
        <v>9250.4719999999998</v>
      </c>
      <c r="W8" s="2">
        <f t="shared" si="9"/>
        <v>9250.4719999999998</v>
      </c>
      <c r="X8" s="2">
        <f t="shared" ref="X8:Y8" si="10">X9+X10</f>
        <v>9250.4719999999998</v>
      </c>
      <c r="Y8" s="2">
        <f t="shared" si="10"/>
        <v>9250.4719999999998</v>
      </c>
      <c r="Z8" s="2">
        <f t="shared" ref="Z8" si="11">Z9+Z10</f>
        <v>9250.4719999999998</v>
      </c>
      <c r="AA8" s="2">
        <f t="shared" ref="AA8:AB8" si="12">AA9+AA10</f>
        <v>9250.4719999999998</v>
      </c>
      <c r="AB8" s="2">
        <f t="shared" si="12"/>
        <v>9250.4719999999998</v>
      </c>
      <c r="AC8" s="2">
        <f t="shared" ref="AC8:AD8" si="13">AC9+AC10</f>
        <v>9250.4719999999998</v>
      </c>
      <c r="AD8" s="2">
        <f t="shared" si="13"/>
        <v>9250.4719999999998</v>
      </c>
      <c r="AE8" s="2">
        <f t="shared" ref="AE8:AF8" si="14">AE9+AE10</f>
        <v>9250.4719999999998</v>
      </c>
      <c r="AF8" s="2">
        <f t="shared" si="14"/>
        <v>9250.4719999999998</v>
      </c>
      <c r="AG8" s="2">
        <f t="shared" ref="AG8:AH8" si="15">AG9+AG10</f>
        <v>9250.4719999999998</v>
      </c>
      <c r="AH8" s="2">
        <f t="shared" si="15"/>
        <v>9250.4719999999998</v>
      </c>
    </row>
    <row r="9" spans="1:34" x14ac:dyDescent="0.2">
      <c r="A9" s="19" t="s">
        <v>1</v>
      </c>
      <c r="B9" s="2">
        <v>5000</v>
      </c>
      <c r="C9" s="2">
        <v>4809.392597</v>
      </c>
      <c r="D9" s="2">
        <v>4933.7280000000001</v>
      </c>
      <c r="E9" s="2">
        <v>5137.7211615020233</v>
      </c>
      <c r="F9" s="2">
        <v>5119.300028258197</v>
      </c>
      <c r="G9" s="2">
        <v>5105.8203277044258</v>
      </c>
      <c r="H9" s="2">
        <v>4994.4790000000003</v>
      </c>
      <c r="I9" s="2">
        <v>4927.4988022541875</v>
      </c>
      <c r="J9" s="2">
        <v>5048.3180000000002</v>
      </c>
      <c r="K9" s="2">
        <v>5100.2160000000003</v>
      </c>
      <c r="L9" s="2">
        <v>5160.1570727914213</v>
      </c>
      <c r="M9" s="2">
        <v>5149.8720000000003</v>
      </c>
      <c r="N9" s="2">
        <v>5155.4309999999996</v>
      </c>
      <c r="O9" s="2">
        <v>5170.8059999999996</v>
      </c>
      <c r="P9" s="2">
        <v>5146.6210000000001</v>
      </c>
      <c r="Q9" s="2">
        <v>5135.692</v>
      </c>
      <c r="R9" s="2">
        <v>5167.5040000000008</v>
      </c>
      <c r="S9" s="2">
        <v>5167.5040000000008</v>
      </c>
      <c r="T9" s="2">
        <v>5187.4250000000002</v>
      </c>
      <c r="U9" s="2">
        <v>5187.4250000000002</v>
      </c>
      <c r="V9" s="2">
        <v>5187.4250000000002</v>
      </c>
      <c r="W9" s="2">
        <v>5187.4250000000002</v>
      </c>
      <c r="X9" s="2">
        <v>5187.4250000000002</v>
      </c>
      <c r="Y9" s="2">
        <v>5187.4250000000002</v>
      </c>
      <c r="Z9" s="2">
        <v>5187.4250000000002</v>
      </c>
      <c r="AA9" s="2">
        <v>5187.4250000000002</v>
      </c>
      <c r="AB9" s="2">
        <v>5187.4250000000002</v>
      </c>
      <c r="AC9" s="2">
        <v>5187.4250000000002</v>
      </c>
      <c r="AD9" s="2">
        <v>5187.4250000000002</v>
      </c>
      <c r="AE9" s="2">
        <v>5187.4250000000002</v>
      </c>
      <c r="AF9" s="2">
        <v>5187.4250000000002</v>
      </c>
      <c r="AG9" s="2">
        <v>5187.4250000000002</v>
      </c>
      <c r="AH9" s="2">
        <v>5187.4250000000002</v>
      </c>
    </row>
    <row r="10" spans="1:34" x14ac:dyDescent="0.2">
      <c r="A10" s="19" t="s">
        <v>2</v>
      </c>
      <c r="B10" s="2">
        <f t="shared" ref="B10:G10" si="16">B11+B12+B13+B14</f>
        <v>4040</v>
      </c>
      <c r="C10" s="2">
        <f t="shared" si="16"/>
        <v>4012.9380000000001</v>
      </c>
      <c r="D10" s="2">
        <f t="shared" si="16"/>
        <v>4012.9380000000001</v>
      </c>
      <c r="E10" s="2">
        <f t="shared" si="16"/>
        <v>4012.9380000000001</v>
      </c>
      <c r="F10" s="2">
        <f t="shared" si="16"/>
        <v>4021.4009999999998</v>
      </c>
      <c r="G10" s="2">
        <f t="shared" si="16"/>
        <v>4048.0430018585876</v>
      </c>
      <c r="H10" s="2">
        <f t="shared" ref="H10:I10" si="17">H11+H12+H13+H14</f>
        <v>4091.4930000000004</v>
      </c>
      <c r="I10" s="2">
        <f t="shared" si="17"/>
        <v>4111.0267223450001</v>
      </c>
      <c r="J10" s="2">
        <f t="shared" ref="J10:K10" si="18">J11+J12+J13+J14</f>
        <v>4199.2428609791659</v>
      </c>
      <c r="K10" s="2">
        <f t="shared" si="18"/>
        <v>4130.8869999999997</v>
      </c>
      <c r="L10" s="2">
        <f t="shared" ref="L10:M10" si="19">L11+L12+L13+L14</f>
        <v>4150.3326666666662</v>
      </c>
      <c r="M10" s="2">
        <f t="shared" si="19"/>
        <v>4155.7626666666665</v>
      </c>
      <c r="N10" s="2">
        <f t="shared" ref="N10:O10" si="20">N11+N12+N13+N14</f>
        <v>4127.0936666666666</v>
      </c>
      <c r="O10" s="2">
        <f t="shared" si="20"/>
        <v>4127.0936666666666</v>
      </c>
      <c r="P10" s="2">
        <f t="shared" ref="P10:Q10" si="21">P11+P12+P13+P14</f>
        <v>4095.1066666666666</v>
      </c>
      <c r="Q10" s="2">
        <f t="shared" si="21"/>
        <v>4095.1066666666666</v>
      </c>
      <c r="R10" s="2">
        <f t="shared" ref="R10:S10" si="22">R11+R12+R13+R14</f>
        <v>4093.8886666666667</v>
      </c>
      <c r="S10" s="2">
        <f t="shared" si="22"/>
        <v>4069.3240000000001</v>
      </c>
      <c r="T10" s="2">
        <f t="shared" ref="T10:U10" si="23">T11+T12+T13+T14</f>
        <v>4062.0050000000001</v>
      </c>
      <c r="U10" s="2">
        <f t="shared" si="23"/>
        <v>4060.924</v>
      </c>
      <c r="V10" s="2">
        <f t="shared" ref="V10:W10" si="24">V11+V12+V13+V14</f>
        <v>4063.047</v>
      </c>
      <c r="W10" s="2">
        <f t="shared" si="24"/>
        <v>4063.047</v>
      </c>
      <c r="X10" s="2">
        <f t="shared" ref="X10:Y10" si="25">X11+X12+X13+X14</f>
        <v>4063.047</v>
      </c>
      <c r="Y10" s="2">
        <f t="shared" si="25"/>
        <v>4063.047</v>
      </c>
      <c r="Z10" s="2">
        <f t="shared" ref="Z10" si="26">Z11+Z12+Z13+Z14</f>
        <v>4063.047</v>
      </c>
      <c r="AA10" s="2">
        <f t="shared" ref="AA10:AB10" si="27">AA11+AA12+AA13+AA14</f>
        <v>4063.047</v>
      </c>
      <c r="AB10" s="2">
        <f t="shared" si="27"/>
        <v>4063.047</v>
      </c>
      <c r="AC10" s="2">
        <f t="shared" ref="AC10:AD10" si="28">AC11+AC12+AC13+AC14</f>
        <v>4063.047</v>
      </c>
      <c r="AD10" s="2">
        <f t="shared" si="28"/>
        <v>4063.047</v>
      </c>
      <c r="AE10" s="2">
        <f t="shared" ref="AE10:AF10" si="29">AE11+AE12+AE13+AE14</f>
        <v>4063.047</v>
      </c>
      <c r="AF10" s="2">
        <f t="shared" si="29"/>
        <v>4063.047</v>
      </c>
      <c r="AG10" s="2">
        <f t="shared" ref="AG10:AH10" si="30">AG11+AG12+AG13+AG14</f>
        <v>4063.047</v>
      </c>
      <c r="AH10" s="2">
        <f t="shared" si="30"/>
        <v>4063.047</v>
      </c>
    </row>
    <row r="11" spans="1:34" x14ac:dyDescent="0.2">
      <c r="A11" s="20" t="s">
        <v>13</v>
      </c>
      <c r="B11" s="2">
        <v>2000</v>
      </c>
      <c r="C11" s="2">
        <v>2000</v>
      </c>
      <c r="D11" s="2">
        <v>2000</v>
      </c>
      <c r="E11" s="2">
        <v>2000</v>
      </c>
      <c r="F11" s="2">
        <v>1968.463</v>
      </c>
      <c r="G11" s="2">
        <v>1968.463</v>
      </c>
      <c r="H11" s="2">
        <v>1989.386</v>
      </c>
      <c r="I11" s="2">
        <v>1989.386</v>
      </c>
      <c r="J11" s="2">
        <v>1989.386</v>
      </c>
      <c r="K11" s="2">
        <v>2013.6780000000001</v>
      </c>
      <c r="L11" s="2">
        <v>2039.845</v>
      </c>
      <c r="M11" s="2">
        <v>2043.788</v>
      </c>
      <c r="N11" s="2">
        <v>2015.1189999999999</v>
      </c>
      <c r="O11" s="2">
        <v>2015.1189999999999</v>
      </c>
      <c r="P11" s="2">
        <v>1983.1320000000001</v>
      </c>
      <c r="Q11" s="2">
        <v>1983.1320000000001</v>
      </c>
      <c r="R11" s="2">
        <v>1983.1320000000001</v>
      </c>
      <c r="S11" s="2">
        <v>1983.1320000000001</v>
      </c>
      <c r="T11" s="2">
        <v>1983.1320000000001</v>
      </c>
      <c r="U11" s="2">
        <v>1983.127</v>
      </c>
      <c r="V11" s="2">
        <v>1985.25</v>
      </c>
      <c r="W11" s="2">
        <v>1985.25</v>
      </c>
      <c r="X11" s="2">
        <v>1985.25</v>
      </c>
      <c r="Y11" s="2">
        <v>1985.25</v>
      </c>
      <c r="Z11" s="2">
        <v>1985.25</v>
      </c>
      <c r="AA11" s="2">
        <v>1985.25</v>
      </c>
      <c r="AB11" s="2">
        <v>1985.25</v>
      </c>
      <c r="AC11" s="2">
        <v>1985.25</v>
      </c>
      <c r="AD11" s="2">
        <v>1985.25</v>
      </c>
      <c r="AE11" s="2">
        <v>1985.25</v>
      </c>
      <c r="AF11" s="2">
        <v>1985.25</v>
      </c>
      <c r="AG11" s="2">
        <v>1985.25</v>
      </c>
      <c r="AH11" s="2">
        <v>1985.25</v>
      </c>
    </row>
    <row r="12" spans="1:34" x14ac:dyDescent="0.2">
      <c r="A12" s="20" t="s">
        <v>16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</row>
    <row r="13" spans="1:34" x14ac:dyDescent="0.2">
      <c r="A13" s="20" t="s">
        <v>14</v>
      </c>
      <c r="B13" s="2">
        <v>1910</v>
      </c>
      <c r="C13" s="2">
        <v>1910</v>
      </c>
      <c r="D13" s="2">
        <v>1910</v>
      </c>
      <c r="E13" s="2">
        <v>1910</v>
      </c>
      <c r="F13" s="2">
        <v>1950</v>
      </c>
      <c r="G13" s="2">
        <v>1983.6820018585877</v>
      </c>
      <c r="H13" s="2">
        <v>2006.2090000000001</v>
      </c>
      <c r="I13" s="2">
        <v>2024.6687223450003</v>
      </c>
      <c r="J13" s="2">
        <v>2112.8848609791662</v>
      </c>
      <c r="K13" s="2">
        <v>2030.027</v>
      </c>
      <c r="L13" s="2">
        <v>2034.3236666666667</v>
      </c>
      <c r="M13" s="2">
        <v>2034.3236666666667</v>
      </c>
      <c r="N13" s="2">
        <v>2034.3236666666667</v>
      </c>
      <c r="O13" s="2">
        <v>2034.3236666666667</v>
      </c>
      <c r="P13" s="2">
        <v>2034.3236666666667</v>
      </c>
      <c r="Q13" s="2">
        <v>2034.3236666666667</v>
      </c>
      <c r="R13" s="2">
        <v>2034.3236666666667</v>
      </c>
      <c r="S13" s="2">
        <v>2009.759</v>
      </c>
      <c r="T13" s="2">
        <v>2002.44</v>
      </c>
      <c r="U13" s="2">
        <v>2001.364</v>
      </c>
      <c r="V13" s="2">
        <v>2001.364</v>
      </c>
      <c r="W13" s="2">
        <v>2001.364</v>
      </c>
      <c r="X13" s="2">
        <v>2001.364</v>
      </c>
      <c r="Y13" s="2">
        <v>2001.364</v>
      </c>
      <c r="Z13" s="2">
        <v>2001.364</v>
      </c>
      <c r="AA13" s="2">
        <v>2001.364</v>
      </c>
      <c r="AB13" s="2">
        <v>2001.364</v>
      </c>
      <c r="AC13" s="2">
        <v>2001.364</v>
      </c>
      <c r="AD13" s="2">
        <v>2001.364</v>
      </c>
      <c r="AE13" s="2">
        <v>2001.364</v>
      </c>
      <c r="AF13" s="2">
        <v>2001.364</v>
      </c>
      <c r="AG13" s="2">
        <v>2001.364</v>
      </c>
      <c r="AH13" s="2">
        <v>2001.364</v>
      </c>
    </row>
    <row r="14" spans="1:34" x14ac:dyDescent="0.2">
      <c r="A14" s="20" t="s">
        <v>15</v>
      </c>
      <c r="B14" s="2">
        <v>130</v>
      </c>
      <c r="C14" s="2">
        <v>102.938</v>
      </c>
      <c r="D14" s="2">
        <v>102.938</v>
      </c>
      <c r="E14" s="2">
        <v>102.938</v>
      </c>
      <c r="F14" s="2">
        <v>102.938</v>
      </c>
      <c r="G14" s="2">
        <v>95.897999999999996</v>
      </c>
      <c r="H14" s="2">
        <v>95.897999999999996</v>
      </c>
      <c r="I14" s="2">
        <v>96.971999999999994</v>
      </c>
      <c r="J14" s="2">
        <v>96.971999999999994</v>
      </c>
      <c r="K14" s="2">
        <v>87.182000000000002</v>
      </c>
      <c r="L14" s="2">
        <v>76.164000000000001</v>
      </c>
      <c r="M14" s="2">
        <v>77.650999999999996</v>
      </c>
      <c r="N14" s="2">
        <v>77.650999999999996</v>
      </c>
      <c r="O14" s="2">
        <v>77.650999999999996</v>
      </c>
      <c r="P14" s="2">
        <v>77.650999999999996</v>
      </c>
      <c r="Q14" s="2">
        <v>77.650999999999996</v>
      </c>
      <c r="R14" s="2">
        <v>76.433000000000007</v>
      </c>
      <c r="S14" s="2">
        <v>76.433000000000007</v>
      </c>
      <c r="T14" s="2">
        <v>76.433000000000007</v>
      </c>
      <c r="U14" s="2">
        <v>76.433000000000007</v>
      </c>
      <c r="V14" s="2">
        <v>76.433000000000007</v>
      </c>
      <c r="W14" s="2">
        <v>76.433000000000007</v>
      </c>
      <c r="X14" s="2">
        <v>76.433000000000007</v>
      </c>
      <c r="Y14" s="2">
        <v>76.433000000000007</v>
      </c>
      <c r="Z14" s="2">
        <v>76.433000000000007</v>
      </c>
      <c r="AA14" s="2">
        <v>76.433000000000007</v>
      </c>
      <c r="AB14" s="2">
        <v>76.433000000000007</v>
      </c>
      <c r="AC14" s="2">
        <v>76.433000000000007</v>
      </c>
      <c r="AD14" s="2">
        <v>76.433000000000007</v>
      </c>
      <c r="AE14" s="2">
        <v>76.433000000000007</v>
      </c>
      <c r="AF14" s="2">
        <v>76.433000000000007</v>
      </c>
      <c r="AG14" s="2">
        <v>76.433000000000007</v>
      </c>
      <c r="AH14" s="2">
        <v>76.433000000000007</v>
      </c>
    </row>
    <row r="15" spans="1:34" x14ac:dyDescent="0.2">
      <c r="A15" s="20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x14ac:dyDescent="0.2">
      <c r="A16" s="18" t="s">
        <v>3</v>
      </c>
      <c r="B16" s="2">
        <f t="shared" ref="B16:C16" si="31">B17+B18+B19</f>
        <v>3002.6138396499</v>
      </c>
      <c r="C16" s="2">
        <f t="shared" si="31"/>
        <v>3013.1958396499003</v>
      </c>
      <c r="D16" s="2">
        <f t="shared" ref="D16:E16" si="32">D17+D18+D19</f>
        <v>3501.0252372750006</v>
      </c>
      <c r="E16" s="2">
        <f t="shared" si="32"/>
        <v>3501.0252372750006</v>
      </c>
      <c r="F16" s="2">
        <f t="shared" ref="F16:G16" si="33">F17+F18+F19</f>
        <v>3481.2349999999997</v>
      </c>
      <c r="G16" s="2">
        <f t="shared" si="33"/>
        <v>3610.2529999999997</v>
      </c>
      <c r="H16" s="2">
        <f t="shared" ref="H16:I16" si="34">H17+H18+H19</f>
        <v>3441.2665927263088</v>
      </c>
      <c r="I16" s="2">
        <f t="shared" si="34"/>
        <v>3493.8779999999997</v>
      </c>
      <c r="J16" s="2">
        <f t="shared" ref="J16:K16" si="35">J17+J18+J19</f>
        <v>3458.3979999999997</v>
      </c>
      <c r="K16" s="2">
        <f t="shared" si="35"/>
        <v>3463.123</v>
      </c>
      <c r="L16" s="2">
        <f t="shared" ref="L16:M16" si="36">L17+L18+L19</f>
        <v>3329.55</v>
      </c>
      <c r="M16" s="2">
        <f t="shared" si="36"/>
        <v>3511.0969999999998</v>
      </c>
      <c r="N16" s="2">
        <f t="shared" ref="N16:O16" si="37">N17+N18+N19</f>
        <v>3446.1101289879321</v>
      </c>
      <c r="O16" s="2">
        <f t="shared" si="37"/>
        <v>3380.0637318653153</v>
      </c>
      <c r="P16" s="2">
        <f t="shared" ref="P16:Q16" si="38">P17+P18+P19</f>
        <v>3518.682573538189</v>
      </c>
      <c r="Q16" s="2">
        <f t="shared" si="38"/>
        <v>3677.9008776921069</v>
      </c>
      <c r="R16" s="2">
        <f t="shared" ref="R16:S16" si="39">R17+R18+R19</f>
        <v>3737.9008776921069</v>
      </c>
      <c r="S16" s="2">
        <f t="shared" si="39"/>
        <v>3583.5309999999999</v>
      </c>
      <c r="T16" s="2">
        <f t="shared" ref="T16:U16" si="40">T17+T18+T19</f>
        <v>3614.3609999999999</v>
      </c>
      <c r="U16" s="2">
        <f t="shared" si="40"/>
        <v>3614.3609999999999</v>
      </c>
      <c r="V16" s="2">
        <f t="shared" ref="V16:W16" si="41">V17+V18+V19</f>
        <v>3614.3609999999999</v>
      </c>
      <c r="W16" s="2">
        <f t="shared" si="41"/>
        <v>3614.3609999999999</v>
      </c>
      <c r="X16" s="2">
        <f t="shared" ref="X16:Y16" si="42">X17+X18+X19</f>
        <v>3614.3609999999999</v>
      </c>
      <c r="Y16" s="2">
        <f t="shared" si="42"/>
        <v>3614.3609999999999</v>
      </c>
      <c r="Z16" s="2">
        <f t="shared" ref="Z16" si="43">Z17+Z18+Z19</f>
        <v>3614.3609999999999</v>
      </c>
      <c r="AA16" s="2">
        <f t="shared" ref="AA16:AB16" si="44">AA17+AA18+AA19</f>
        <v>3614.3609999999999</v>
      </c>
      <c r="AB16" s="2">
        <f t="shared" si="44"/>
        <v>3614.3609999999999</v>
      </c>
      <c r="AC16" s="2">
        <f t="shared" ref="AC16:AD16" si="45">AC17+AC18+AC19</f>
        <v>3614.3609999999999</v>
      </c>
      <c r="AD16" s="2">
        <f t="shared" si="45"/>
        <v>3614.3609999999999</v>
      </c>
      <c r="AE16" s="2">
        <f t="shared" ref="AE16:AF16" si="46">AE17+AE18+AE19</f>
        <v>3614.3609999999999</v>
      </c>
      <c r="AF16" s="2">
        <f t="shared" si="46"/>
        <v>3614.3609999999999</v>
      </c>
      <c r="AG16" s="2">
        <f t="shared" ref="AG16:AH16" si="47">AG17+AG18+AG19</f>
        <v>3614.3609999999999</v>
      </c>
      <c r="AH16" s="2">
        <f t="shared" si="47"/>
        <v>3614.3609999999999</v>
      </c>
    </row>
    <row r="17" spans="1:37" x14ac:dyDescent="0.2">
      <c r="A17" s="19" t="s">
        <v>4</v>
      </c>
      <c r="B17" s="3">
        <v>1379.1479999999999</v>
      </c>
      <c r="C17" s="3">
        <v>1389.73</v>
      </c>
      <c r="D17" s="3">
        <v>1444.845</v>
      </c>
      <c r="E17" s="3">
        <v>1444.845</v>
      </c>
      <c r="F17" s="3">
        <v>1562.46</v>
      </c>
      <c r="G17" s="3">
        <v>1691.4780000000001</v>
      </c>
      <c r="H17" s="3">
        <v>1691.4780000000001</v>
      </c>
      <c r="I17" s="3">
        <v>1691.4780000000001</v>
      </c>
      <c r="J17" s="3">
        <v>1605.9979999999998</v>
      </c>
      <c r="K17" s="3">
        <v>1610.7230000000002</v>
      </c>
      <c r="L17" s="3">
        <v>1618.0200000000002</v>
      </c>
      <c r="M17" s="3">
        <v>1730.1969999999997</v>
      </c>
      <c r="N17" s="3">
        <v>1730.1969999999997</v>
      </c>
      <c r="O17" s="3">
        <v>1730.1969999999997</v>
      </c>
      <c r="P17" s="3">
        <v>1867.9859999999999</v>
      </c>
      <c r="Q17" s="3">
        <v>1869.0289999999998</v>
      </c>
      <c r="R17" s="3">
        <v>1869.0289999999998</v>
      </c>
      <c r="S17" s="3">
        <v>1833.769</v>
      </c>
      <c r="T17" s="3">
        <v>1862.3039999999999</v>
      </c>
      <c r="U17" s="3">
        <v>1862.3039999999999</v>
      </c>
      <c r="V17" s="3">
        <v>1862.3039999999999</v>
      </c>
      <c r="W17" s="3">
        <v>1862.3039999999999</v>
      </c>
      <c r="X17" s="3">
        <v>1862.3039999999999</v>
      </c>
      <c r="Y17" s="3">
        <v>1862.3039999999999</v>
      </c>
      <c r="Z17" s="3">
        <v>1862.3039999999999</v>
      </c>
      <c r="AA17" s="3">
        <v>1862.3039999999999</v>
      </c>
      <c r="AB17" s="3">
        <v>1862.3039999999999</v>
      </c>
      <c r="AC17" s="3">
        <v>1862.3039999999999</v>
      </c>
      <c r="AD17" s="3">
        <v>1862.3039999999999</v>
      </c>
      <c r="AE17" s="3">
        <v>1862.3039999999999</v>
      </c>
      <c r="AF17" s="3">
        <v>1862.3039999999999</v>
      </c>
      <c r="AG17" s="3">
        <v>1862.3039999999999</v>
      </c>
      <c r="AH17" s="3">
        <v>1862.3039999999999</v>
      </c>
    </row>
    <row r="18" spans="1:37" x14ac:dyDescent="0.2">
      <c r="A18" s="20" t="s">
        <v>5</v>
      </c>
      <c r="B18" s="2">
        <v>250</v>
      </c>
      <c r="C18" s="2">
        <v>250</v>
      </c>
      <c r="D18" s="2">
        <v>250</v>
      </c>
      <c r="E18" s="2">
        <v>250</v>
      </c>
      <c r="F18" s="2">
        <v>250</v>
      </c>
      <c r="G18" s="2">
        <v>250</v>
      </c>
      <c r="H18" s="2">
        <v>250</v>
      </c>
      <c r="I18" s="2">
        <v>250</v>
      </c>
      <c r="J18" s="2">
        <v>250</v>
      </c>
      <c r="K18" s="2">
        <v>250</v>
      </c>
      <c r="L18" s="2">
        <v>250</v>
      </c>
      <c r="M18" s="2">
        <v>250</v>
      </c>
      <c r="N18" s="2">
        <v>250</v>
      </c>
      <c r="O18" s="2">
        <v>250</v>
      </c>
      <c r="P18" s="2">
        <v>125</v>
      </c>
      <c r="Q18" s="2">
        <v>200</v>
      </c>
      <c r="R18" s="2">
        <v>200</v>
      </c>
      <c r="S18" s="2">
        <v>141.47499999999999</v>
      </c>
      <c r="T18" s="2">
        <v>141.47499999999999</v>
      </c>
      <c r="U18" s="2">
        <v>141.47499999999999</v>
      </c>
      <c r="V18" s="2">
        <v>141.47499999999999</v>
      </c>
      <c r="W18" s="2">
        <v>141.47499999999999</v>
      </c>
      <c r="X18" s="2">
        <v>141.47499999999999</v>
      </c>
      <c r="Y18" s="2">
        <v>141.47499999999999</v>
      </c>
      <c r="Z18" s="2">
        <v>141.47499999999999</v>
      </c>
      <c r="AA18" s="2">
        <v>141.47499999999999</v>
      </c>
      <c r="AB18" s="2">
        <v>141.47499999999999</v>
      </c>
      <c r="AC18" s="2">
        <v>141.47499999999999</v>
      </c>
      <c r="AD18" s="2">
        <v>141.47499999999999</v>
      </c>
      <c r="AE18" s="2">
        <v>141.47499999999999</v>
      </c>
      <c r="AF18" s="2">
        <v>141.47499999999999</v>
      </c>
      <c r="AG18" s="2">
        <v>141.47499999999999</v>
      </c>
      <c r="AH18" s="2">
        <v>141.47499999999999</v>
      </c>
    </row>
    <row r="19" spans="1:37" x14ac:dyDescent="0.2">
      <c r="A19" s="20" t="s">
        <v>6</v>
      </c>
      <c r="B19" s="2">
        <f t="shared" ref="B19:G19" si="48">B20+B21</f>
        <v>1373.4658396499001</v>
      </c>
      <c r="C19" s="2">
        <f t="shared" si="48"/>
        <v>1373.4658396499001</v>
      </c>
      <c r="D19" s="2">
        <f t="shared" si="48"/>
        <v>1806.1802372750005</v>
      </c>
      <c r="E19" s="2">
        <f t="shared" si="48"/>
        <v>1806.1802372750005</v>
      </c>
      <c r="F19" s="2">
        <f t="shared" si="48"/>
        <v>1668.7749999999999</v>
      </c>
      <c r="G19" s="2">
        <f t="shared" si="48"/>
        <v>1668.7749999999999</v>
      </c>
      <c r="H19" s="2">
        <f t="shared" ref="H19:I19" si="49">H20+H21</f>
        <v>1499.7885927263085</v>
      </c>
      <c r="I19" s="2">
        <f t="shared" si="49"/>
        <v>1552.3999999999999</v>
      </c>
      <c r="J19" s="2">
        <f t="shared" ref="J19:K19" si="50">J20+J21</f>
        <v>1602.3999999999999</v>
      </c>
      <c r="K19" s="2">
        <f t="shared" si="50"/>
        <v>1602.3999999999999</v>
      </c>
      <c r="L19" s="2">
        <f t="shared" ref="L19:M19" si="51">L20+L21</f>
        <v>1461.5299999999997</v>
      </c>
      <c r="M19" s="2">
        <f t="shared" si="51"/>
        <v>1530.8999999999999</v>
      </c>
      <c r="N19" s="2">
        <f t="shared" ref="N19:O19" si="52">N20+N21</f>
        <v>1465.9131289879324</v>
      </c>
      <c r="O19" s="2">
        <f t="shared" si="52"/>
        <v>1399.8667318653158</v>
      </c>
      <c r="P19" s="2">
        <f t="shared" ref="P19:Q19" si="53">P20+P21</f>
        <v>1525.6965735381891</v>
      </c>
      <c r="Q19" s="2">
        <f t="shared" si="53"/>
        <v>1608.8718776921073</v>
      </c>
      <c r="R19" s="2">
        <f t="shared" ref="R19:S19" si="54">R20+R21</f>
        <v>1668.8718776921073</v>
      </c>
      <c r="S19" s="2">
        <f t="shared" si="54"/>
        <v>1608.287</v>
      </c>
      <c r="T19" s="2">
        <f t="shared" ref="T19:U19" si="55">T20+T21</f>
        <v>1610.5819999999999</v>
      </c>
      <c r="U19" s="2">
        <f t="shared" si="55"/>
        <v>1610.5819999999999</v>
      </c>
      <c r="V19" s="2">
        <f t="shared" ref="V19:W19" si="56">V20+V21</f>
        <v>1610.5819999999999</v>
      </c>
      <c r="W19" s="2">
        <f t="shared" si="56"/>
        <v>1610.5819999999999</v>
      </c>
      <c r="X19" s="2">
        <f t="shared" ref="X19:Y19" si="57">X20+X21</f>
        <v>1610.5819999999999</v>
      </c>
      <c r="Y19" s="2">
        <f t="shared" si="57"/>
        <v>1610.5819999999999</v>
      </c>
      <c r="Z19" s="2">
        <f t="shared" ref="Z19" si="58">Z20+Z21</f>
        <v>1610.5819999999999</v>
      </c>
      <c r="AA19" s="2">
        <f t="shared" ref="AA19:AB19" si="59">AA20+AA21</f>
        <v>1610.5819999999999</v>
      </c>
      <c r="AB19" s="2">
        <f t="shared" si="59"/>
        <v>1610.5819999999999</v>
      </c>
      <c r="AC19" s="2">
        <f t="shared" ref="AC19:AD19" si="60">AC20+AC21</f>
        <v>1610.5819999999999</v>
      </c>
      <c r="AD19" s="2">
        <f t="shared" si="60"/>
        <v>1610.5819999999999</v>
      </c>
      <c r="AE19" s="2">
        <f t="shared" ref="AE19:AF19" si="61">AE20+AE21</f>
        <v>1610.5819999999999</v>
      </c>
      <c r="AF19" s="2">
        <f t="shared" si="61"/>
        <v>1610.5819999999999</v>
      </c>
      <c r="AG19" s="2">
        <f t="shared" ref="AG19:AH19" si="62">AG20+AG21</f>
        <v>1610.5819999999999</v>
      </c>
      <c r="AH19" s="2">
        <f t="shared" si="62"/>
        <v>1610.5819999999999</v>
      </c>
    </row>
    <row r="20" spans="1:37" x14ac:dyDescent="0.2">
      <c r="A20" s="20" t="s">
        <v>19</v>
      </c>
      <c r="B20" s="2">
        <v>1323.4658396499001</v>
      </c>
      <c r="C20" s="2">
        <v>1323.4658396499001</v>
      </c>
      <c r="D20" s="2">
        <v>1756.1802372750005</v>
      </c>
      <c r="E20" s="2">
        <v>1756.1802372750005</v>
      </c>
      <c r="F20" s="2">
        <v>1618.7749999999999</v>
      </c>
      <c r="G20" s="2">
        <v>1618.7749999999999</v>
      </c>
      <c r="H20" s="2">
        <v>1424.7885927263085</v>
      </c>
      <c r="I20" s="2">
        <v>1477.3999999999999</v>
      </c>
      <c r="J20" s="2">
        <v>1477.3999999999999</v>
      </c>
      <c r="K20" s="2">
        <v>1477.3999999999999</v>
      </c>
      <c r="L20" s="2">
        <v>1305.8999999999999</v>
      </c>
      <c r="M20" s="2">
        <v>1305.8999999999999</v>
      </c>
      <c r="N20" s="2">
        <v>1240.9131289879324</v>
      </c>
      <c r="O20" s="2">
        <v>1149.8667318653158</v>
      </c>
      <c r="P20" s="2">
        <v>1175.6965735381891</v>
      </c>
      <c r="Q20" s="2">
        <v>1218.8718776921073</v>
      </c>
      <c r="R20" s="2">
        <v>1218.8718776921073</v>
      </c>
      <c r="S20" s="2">
        <v>1155.6610000000001</v>
      </c>
      <c r="T20" s="2">
        <v>1155.876</v>
      </c>
      <c r="U20" s="2">
        <v>1155.876</v>
      </c>
      <c r="V20" s="2">
        <v>1155.876</v>
      </c>
      <c r="W20" s="2">
        <v>1155.876</v>
      </c>
      <c r="X20" s="2">
        <v>1155.876</v>
      </c>
      <c r="Y20" s="2">
        <v>1155.876</v>
      </c>
      <c r="Z20" s="2">
        <v>1155.876</v>
      </c>
      <c r="AA20" s="2">
        <v>1155.876</v>
      </c>
      <c r="AB20" s="2">
        <v>1155.876</v>
      </c>
      <c r="AC20" s="2">
        <v>1155.876</v>
      </c>
      <c r="AD20" s="2">
        <v>1155.876</v>
      </c>
      <c r="AE20" s="2">
        <v>1155.876</v>
      </c>
      <c r="AF20" s="2">
        <v>1155.876</v>
      </c>
      <c r="AG20" s="2">
        <v>1155.876</v>
      </c>
      <c r="AH20" s="2">
        <v>1155.876</v>
      </c>
    </row>
    <row r="21" spans="1:37" x14ac:dyDescent="0.2">
      <c r="A21" s="20" t="s">
        <v>65</v>
      </c>
      <c r="B21" s="2">
        <f>B22</f>
        <v>50</v>
      </c>
      <c r="C21" s="2">
        <f t="shared" ref="C21:AH21" si="63">C22</f>
        <v>50</v>
      </c>
      <c r="D21" s="2">
        <f t="shared" si="63"/>
        <v>50</v>
      </c>
      <c r="E21" s="2">
        <f t="shared" si="63"/>
        <v>50</v>
      </c>
      <c r="F21" s="2">
        <f t="shared" si="63"/>
        <v>50</v>
      </c>
      <c r="G21" s="2">
        <f t="shared" si="63"/>
        <v>50</v>
      </c>
      <c r="H21" s="2">
        <f t="shared" si="63"/>
        <v>75</v>
      </c>
      <c r="I21" s="2">
        <f t="shared" si="63"/>
        <v>75</v>
      </c>
      <c r="J21" s="2">
        <f t="shared" si="63"/>
        <v>125</v>
      </c>
      <c r="K21" s="2">
        <f t="shared" si="63"/>
        <v>125</v>
      </c>
      <c r="L21" s="2">
        <f t="shared" si="63"/>
        <v>155.63</v>
      </c>
      <c r="M21" s="2">
        <f t="shared" si="63"/>
        <v>225</v>
      </c>
      <c r="N21" s="2">
        <f t="shared" si="63"/>
        <v>225</v>
      </c>
      <c r="O21" s="2">
        <f t="shared" si="63"/>
        <v>250</v>
      </c>
      <c r="P21" s="2">
        <f t="shared" si="63"/>
        <v>350</v>
      </c>
      <c r="Q21" s="2">
        <f t="shared" si="63"/>
        <v>390</v>
      </c>
      <c r="R21" s="2">
        <f t="shared" si="63"/>
        <v>450</v>
      </c>
      <c r="S21" s="2">
        <f t="shared" si="63"/>
        <v>452.62599999999998</v>
      </c>
      <c r="T21" s="2">
        <f t="shared" si="63"/>
        <v>454.70600000000002</v>
      </c>
      <c r="U21" s="2">
        <f t="shared" si="63"/>
        <v>454.70600000000002</v>
      </c>
      <c r="V21" s="2">
        <f t="shared" si="63"/>
        <v>454.70600000000002</v>
      </c>
      <c r="W21" s="2">
        <f t="shared" si="63"/>
        <v>454.70600000000002</v>
      </c>
      <c r="X21" s="2">
        <f t="shared" si="63"/>
        <v>454.70600000000002</v>
      </c>
      <c r="Y21" s="2">
        <f t="shared" si="63"/>
        <v>454.70600000000002</v>
      </c>
      <c r="Z21" s="2">
        <f t="shared" si="63"/>
        <v>454.70600000000002</v>
      </c>
      <c r="AA21" s="2">
        <f t="shared" si="63"/>
        <v>454.70600000000002</v>
      </c>
      <c r="AB21" s="2">
        <f t="shared" si="63"/>
        <v>454.70600000000002</v>
      </c>
      <c r="AC21" s="2">
        <f t="shared" si="63"/>
        <v>454.70600000000002</v>
      </c>
      <c r="AD21" s="2">
        <f t="shared" si="63"/>
        <v>454.70600000000002</v>
      </c>
      <c r="AE21" s="2">
        <f t="shared" si="63"/>
        <v>454.70600000000002</v>
      </c>
      <c r="AF21" s="2">
        <f t="shared" si="63"/>
        <v>454.70600000000002</v>
      </c>
      <c r="AG21" s="2">
        <f t="shared" si="63"/>
        <v>454.70600000000002</v>
      </c>
      <c r="AH21" s="2">
        <f t="shared" si="63"/>
        <v>454.70600000000002</v>
      </c>
    </row>
    <row r="22" spans="1:37" x14ac:dyDescent="0.2">
      <c r="A22" s="20" t="s">
        <v>66</v>
      </c>
      <c r="B22" s="2">
        <v>50</v>
      </c>
      <c r="C22" s="2">
        <v>50</v>
      </c>
      <c r="D22" s="2">
        <v>50</v>
      </c>
      <c r="E22" s="2">
        <v>50</v>
      </c>
      <c r="F22" s="2">
        <v>50</v>
      </c>
      <c r="G22" s="2">
        <v>50</v>
      </c>
      <c r="H22" s="2">
        <v>75</v>
      </c>
      <c r="I22" s="2">
        <v>75</v>
      </c>
      <c r="J22" s="2">
        <v>125</v>
      </c>
      <c r="K22" s="2">
        <v>125</v>
      </c>
      <c r="L22" s="2">
        <v>155.63</v>
      </c>
      <c r="M22" s="2">
        <v>225</v>
      </c>
      <c r="N22" s="2">
        <v>225</v>
      </c>
      <c r="O22" s="2">
        <v>250</v>
      </c>
      <c r="P22" s="2">
        <v>350</v>
      </c>
      <c r="Q22" s="2">
        <v>390</v>
      </c>
      <c r="R22" s="2">
        <v>450</v>
      </c>
      <c r="S22" s="2">
        <v>452.62599999999998</v>
      </c>
      <c r="T22" s="2">
        <v>454.70600000000002</v>
      </c>
      <c r="U22" s="2">
        <v>454.70600000000002</v>
      </c>
      <c r="V22" s="2">
        <v>454.70600000000002</v>
      </c>
      <c r="W22" s="2">
        <v>454.70600000000002</v>
      </c>
      <c r="X22" s="2">
        <v>454.70600000000002</v>
      </c>
      <c r="Y22" s="2">
        <v>454.70600000000002</v>
      </c>
      <c r="Z22" s="2">
        <v>454.70600000000002</v>
      </c>
      <c r="AA22" s="2">
        <v>454.70600000000002</v>
      </c>
      <c r="AB22" s="2">
        <v>454.70600000000002</v>
      </c>
      <c r="AC22" s="2">
        <v>454.70600000000002</v>
      </c>
      <c r="AD22" s="2">
        <v>454.70600000000002</v>
      </c>
      <c r="AE22" s="2">
        <v>454.70600000000002</v>
      </c>
      <c r="AF22" s="2">
        <v>454.70600000000002</v>
      </c>
      <c r="AG22" s="2">
        <v>454.70600000000002</v>
      </c>
      <c r="AH22" s="2">
        <v>454.70600000000002</v>
      </c>
      <c r="AI22" s="3"/>
      <c r="AJ22" s="3"/>
    </row>
    <row r="23" spans="1:37" x14ac:dyDescent="0.2">
      <c r="A23" s="20" t="s">
        <v>75</v>
      </c>
      <c r="B23" s="3" t="s">
        <v>74</v>
      </c>
      <c r="C23" s="3" t="s">
        <v>74</v>
      </c>
      <c r="D23" s="3" t="s">
        <v>74</v>
      </c>
      <c r="E23" s="3" t="s">
        <v>74</v>
      </c>
      <c r="F23" s="3" t="s">
        <v>74</v>
      </c>
      <c r="G23" s="3" t="s">
        <v>74</v>
      </c>
      <c r="H23" s="3" t="s">
        <v>74</v>
      </c>
      <c r="I23" s="3" t="s">
        <v>74</v>
      </c>
      <c r="J23" s="3" t="s">
        <v>74</v>
      </c>
      <c r="K23" s="3" t="s">
        <v>74</v>
      </c>
      <c r="L23" s="3" t="s">
        <v>74</v>
      </c>
      <c r="M23" s="3" t="s">
        <v>74</v>
      </c>
      <c r="N23" s="3" t="s">
        <v>74</v>
      </c>
      <c r="O23" s="3" t="s">
        <v>74</v>
      </c>
      <c r="P23" s="3" t="s">
        <v>74</v>
      </c>
      <c r="Q23" s="3" t="s">
        <v>74</v>
      </c>
      <c r="R23" s="3" t="s">
        <v>74</v>
      </c>
      <c r="S23" s="3" t="s">
        <v>74</v>
      </c>
      <c r="T23" s="3" t="s">
        <v>74</v>
      </c>
      <c r="U23" s="3" t="s">
        <v>74</v>
      </c>
      <c r="V23" s="3" t="s">
        <v>74</v>
      </c>
      <c r="W23" s="3" t="s">
        <v>74</v>
      </c>
      <c r="X23" s="3" t="s">
        <v>74</v>
      </c>
      <c r="Y23" s="3" t="s">
        <v>74</v>
      </c>
      <c r="Z23" s="3" t="s">
        <v>74</v>
      </c>
      <c r="AA23" s="3" t="s">
        <v>74</v>
      </c>
      <c r="AB23" s="3" t="s">
        <v>74</v>
      </c>
      <c r="AC23" s="3" t="s">
        <v>74</v>
      </c>
      <c r="AD23" s="3" t="s">
        <v>74</v>
      </c>
      <c r="AE23" s="3" t="s">
        <v>74</v>
      </c>
      <c r="AF23" s="3" t="s">
        <v>74</v>
      </c>
      <c r="AG23" s="3" t="s">
        <v>74</v>
      </c>
      <c r="AH23" s="3" t="s">
        <v>74</v>
      </c>
      <c r="AI23" s="3"/>
      <c r="AJ23" s="3"/>
    </row>
    <row r="24" spans="1:37" x14ac:dyDescent="0.2">
      <c r="A24" s="20" t="s">
        <v>76</v>
      </c>
      <c r="B24" s="3" t="s">
        <v>74</v>
      </c>
      <c r="C24" s="3" t="s">
        <v>74</v>
      </c>
      <c r="D24" s="3" t="s">
        <v>74</v>
      </c>
      <c r="E24" s="3" t="s">
        <v>74</v>
      </c>
      <c r="F24" s="3" t="s">
        <v>74</v>
      </c>
      <c r="G24" s="3" t="s">
        <v>74</v>
      </c>
      <c r="H24" s="3" t="s">
        <v>74</v>
      </c>
      <c r="I24" s="3" t="s">
        <v>74</v>
      </c>
      <c r="J24" s="3" t="s">
        <v>74</v>
      </c>
      <c r="K24" s="3" t="s">
        <v>74</v>
      </c>
      <c r="L24" s="3" t="s">
        <v>74</v>
      </c>
      <c r="M24" s="3" t="s">
        <v>74</v>
      </c>
      <c r="N24" s="3" t="s">
        <v>74</v>
      </c>
      <c r="O24" s="3" t="s">
        <v>74</v>
      </c>
      <c r="P24" s="3" t="s">
        <v>74</v>
      </c>
      <c r="Q24" s="3" t="s">
        <v>74</v>
      </c>
      <c r="R24" s="3" t="s">
        <v>74</v>
      </c>
      <c r="S24" s="3" t="s">
        <v>74</v>
      </c>
      <c r="T24" s="3" t="s">
        <v>74</v>
      </c>
      <c r="U24" s="3" t="s">
        <v>74</v>
      </c>
      <c r="V24" s="3" t="s">
        <v>74</v>
      </c>
      <c r="W24" s="3" t="s">
        <v>74</v>
      </c>
      <c r="X24" s="3" t="s">
        <v>74</v>
      </c>
      <c r="Y24" s="3" t="s">
        <v>74</v>
      </c>
      <c r="Z24" s="3" t="s">
        <v>74</v>
      </c>
      <c r="AA24" s="3" t="s">
        <v>74</v>
      </c>
      <c r="AB24" s="3" t="s">
        <v>74</v>
      </c>
      <c r="AC24" s="3" t="s">
        <v>74</v>
      </c>
      <c r="AD24" s="3" t="s">
        <v>74</v>
      </c>
      <c r="AE24" s="3" t="s">
        <v>74</v>
      </c>
      <c r="AF24" s="3" t="s">
        <v>74</v>
      </c>
      <c r="AG24" s="3" t="s">
        <v>74</v>
      </c>
      <c r="AH24" s="3" t="s">
        <v>74</v>
      </c>
      <c r="AI24" s="3"/>
      <c r="AJ24" s="3"/>
    </row>
    <row r="25" spans="1:37" x14ac:dyDescent="0.2">
      <c r="A25" s="20" t="s">
        <v>73</v>
      </c>
      <c r="B25" s="3" t="s">
        <v>74</v>
      </c>
      <c r="C25" s="3" t="s">
        <v>74</v>
      </c>
      <c r="D25" s="3" t="s">
        <v>74</v>
      </c>
      <c r="E25" s="3" t="s">
        <v>74</v>
      </c>
      <c r="F25" s="3" t="s">
        <v>74</v>
      </c>
      <c r="G25" s="3" t="s">
        <v>74</v>
      </c>
      <c r="H25" s="3" t="s">
        <v>74</v>
      </c>
      <c r="I25" s="3" t="s">
        <v>74</v>
      </c>
      <c r="J25" s="3" t="s">
        <v>74</v>
      </c>
      <c r="K25" s="3" t="s">
        <v>74</v>
      </c>
      <c r="L25" s="3" t="s">
        <v>74</v>
      </c>
      <c r="M25" s="3" t="s">
        <v>74</v>
      </c>
      <c r="N25" s="3" t="s">
        <v>74</v>
      </c>
      <c r="O25" s="3" t="s">
        <v>74</v>
      </c>
      <c r="P25" s="3" t="s">
        <v>74</v>
      </c>
      <c r="Q25" s="3" t="s">
        <v>74</v>
      </c>
      <c r="R25" s="3" t="s">
        <v>74</v>
      </c>
      <c r="S25" s="3" t="s">
        <v>74</v>
      </c>
      <c r="T25" s="3" t="s">
        <v>74</v>
      </c>
      <c r="U25" s="3" t="s">
        <v>74</v>
      </c>
      <c r="V25" s="3" t="s">
        <v>74</v>
      </c>
      <c r="W25" s="3" t="s">
        <v>74</v>
      </c>
      <c r="X25" s="3" t="s">
        <v>74</v>
      </c>
      <c r="Y25" s="3" t="s">
        <v>74</v>
      </c>
      <c r="Z25" s="3" t="s">
        <v>74</v>
      </c>
      <c r="AA25" s="3" t="s">
        <v>74</v>
      </c>
      <c r="AB25" s="3" t="s">
        <v>74</v>
      </c>
      <c r="AC25" s="3" t="s">
        <v>74</v>
      </c>
      <c r="AD25" s="3" t="s">
        <v>74</v>
      </c>
      <c r="AE25" s="3" t="s">
        <v>74</v>
      </c>
      <c r="AF25" s="3" t="s">
        <v>74</v>
      </c>
      <c r="AG25" s="3" t="s">
        <v>74</v>
      </c>
      <c r="AH25" s="3" t="s">
        <v>74</v>
      </c>
      <c r="AI25" s="2"/>
      <c r="AJ25" s="2"/>
      <c r="AK25" s="2"/>
    </row>
    <row r="26" spans="1:37" x14ac:dyDescent="0.2">
      <c r="A26" s="20" t="s">
        <v>7</v>
      </c>
      <c r="B26" s="3">
        <f t="shared" ref="B26:G26" si="64">B7+B8+B16</f>
        <v>13855.827493077526</v>
      </c>
      <c r="C26" s="3">
        <f t="shared" si="64"/>
        <v>13552.890090077526</v>
      </c>
      <c r="D26" s="3">
        <f t="shared" si="64"/>
        <v>14229.464837275002</v>
      </c>
      <c r="E26" s="3">
        <f t="shared" si="64"/>
        <v>14479.226998777023</v>
      </c>
      <c r="F26" s="3">
        <f t="shared" si="64"/>
        <v>14375.385628258198</v>
      </c>
      <c r="G26" s="3">
        <f t="shared" si="64"/>
        <v>14537.318329563012</v>
      </c>
      <c r="H26" s="3">
        <f t="shared" ref="H26:I26" si="65">H7+H8+H16</f>
        <v>14341.263592726311</v>
      </c>
      <c r="I26" s="3">
        <f t="shared" si="65"/>
        <v>14346.533524599188</v>
      </c>
      <c r="J26" s="3">
        <f t="shared" ref="J26:K26" si="66">J7+J8+J16</f>
        <v>14524.560860979167</v>
      </c>
      <c r="K26" s="3">
        <f t="shared" si="66"/>
        <v>14514.426000000001</v>
      </c>
      <c r="L26" s="3">
        <f t="shared" ref="L26:M26" si="67">L7+L8+L16</f>
        <v>14460.239739458091</v>
      </c>
      <c r="M26" s="3">
        <f t="shared" si="67"/>
        <v>14636.931666666669</v>
      </c>
      <c r="N26" s="3">
        <f t="shared" ref="N26:O26" si="68">N7+N8+N16</f>
        <v>14548.8347956546</v>
      </c>
      <c r="O26" s="3">
        <f t="shared" si="68"/>
        <v>14498.163398531984</v>
      </c>
      <c r="P26" s="3">
        <f t="shared" ref="P26:Q26" si="69">P7+P8+P16</f>
        <v>14580.610240204856</v>
      </c>
      <c r="Q26" s="3">
        <f t="shared" si="69"/>
        <v>14728.899544358776</v>
      </c>
      <c r="R26" s="3">
        <f t="shared" ref="R26:S26" si="70">R7+R8+R16</f>
        <v>14819.493544358776</v>
      </c>
      <c r="S26" s="3">
        <f t="shared" si="70"/>
        <v>14640.559000000005</v>
      </c>
      <c r="T26" s="3">
        <f t="shared" ref="T26:U26" si="71">T7+T8+T16</f>
        <v>14683.991000000002</v>
      </c>
      <c r="U26" s="3">
        <f t="shared" si="71"/>
        <v>14682.910000000003</v>
      </c>
      <c r="V26" s="3">
        <f t="shared" ref="V26:W26" si="72">V7+V8+V16</f>
        <v>14685.033000000003</v>
      </c>
      <c r="W26" s="3">
        <f t="shared" si="72"/>
        <v>14685.033000000003</v>
      </c>
      <c r="X26" s="3">
        <f t="shared" ref="X26:Y26" si="73">X7+X8+X16</f>
        <v>14685.033000000003</v>
      </c>
      <c r="Y26" s="3">
        <f t="shared" si="73"/>
        <v>14685.033000000003</v>
      </c>
      <c r="Z26" s="3">
        <f t="shared" ref="Z26" si="74">Z7+Z8+Z16</f>
        <v>14685.033000000003</v>
      </c>
      <c r="AA26" s="3">
        <f t="shared" ref="AA26:AB26" si="75">AA7+AA8+AA16</f>
        <v>14685.033000000003</v>
      </c>
      <c r="AB26" s="3">
        <f t="shared" si="75"/>
        <v>14685.033000000003</v>
      </c>
      <c r="AC26" s="3">
        <f t="shared" ref="AC26:AD26" si="76">AC7+AC8+AC16</f>
        <v>14685.033000000003</v>
      </c>
      <c r="AD26" s="3">
        <f t="shared" si="76"/>
        <v>14685.033000000003</v>
      </c>
      <c r="AE26" s="3">
        <f t="shared" ref="AE26:AF26" si="77">AE7+AE8+AE16</f>
        <v>14685.033000000003</v>
      </c>
      <c r="AF26" s="3">
        <f t="shared" si="77"/>
        <v>14685.033000000003</v>
      </c>
      <c r="AG26" s="3">
        <f t="shared" ref="AG26:AH26" si="78">AG7+AG8+AG16</f>
        <v>14685.033000000003</v>
      </c>
      <c r="AH26" s="3">
        <f t="shared" si="78"/>
        <v>14685.033000000003</v>
      </c>
    </row>
    <row r="27" spans="1:37" x14ac:dyDescent="0.2">
      <c r="A27" s="18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7" x14ac:dyDescent="0.2">
      <c r="A28" s="19" t="s">
        <v>8</v>
      </c>
      <c r="B28" s="2">
        <v>35</v>
      </c>
      <c r="C28" s="2">
        <v>35</v>
      </c>
      <c r="D28" s="2">
        <v>35</v>
      </c>
      <c r="E28" s="2">
        <v>35</v>
      </c>
      <c r="F28" s="2">
        <v>35</v>
      </c>
      <c r="G28" s="2">
        <v>35</v>
      </c>
      <c r="H28" s="2">
        <v>35</v>
      </c>
      <c r="I28" s="2">
        <v>35</v>
      </c>
      <c r="J28" s="2">
        <v>35</v>
      </c>
      <c r="K28" s="2">
        <v>35</v>
      </c>
      <c r="L28" s="2">
        <v>35</v>
      </c>
      <c r="M28" s="2">
        <v>35</v>
      </c>
      <c r="N28" s="2">
        <v>35</v>
      </c>
      <c r="O28" s="2">
        <v>35</v>
      </c>
      <c r="P28" s="2">
        <v>35</v>
      </c>
      <c r="Q28" s="2">
        <v>35</v>
      </c>
      <c r="R28" s="2">
        <v>45</v>
      </c>
      <c r="S28" s="2">
        <v>70</v>
      </c>
      <c r="T28" s="2">
        <v>82.486000000000004</v>
      </c>
      <c r="U28" s="2">
        <v>82.486000000000004</v>
      </c>
      <c r="V28" s="2">
        <v>82.486000000000004</v>
      </c>
      <c r="W28" s="2">
        <v>82.486000000000004</v>
      </c>
      <c r="X28" s="2">
        <v>82.486000000000004</v>
      </c>
      <c r="Y28" s="2">
        <v>82.486000000000004</v>
      </c>
      <c r="Z28" s="2">
        <v>82.486000000000004</v>
      </c>
      <c r="AA28" s="2">
        <v>82.486000000000004</v>
      </c>
      <c r="AB28" s="2">
        <v>82.486000000000004</v>
      </c>
      <c r="AC28" s="2">
        <v>82.486000000000004</v>
      </c>
      <c r="AD28" s="2">
        <v>82.486000000000004</v>
      </c>
      <c r="AE28" s="2">
        <v>82.486000000000004</v>
      </c>
      <c r="AF28" s="2">
        <v>82.486000000000004</v>
      </c>
      <c r="AG28" s="2">
        <v>82.486000000000004</v>
      </c>
      <c r="AH28" s="2">
        <v>82.486000000000004</v>
      </c>
    </row>
    <row r="29" spans="1:37" x14ac:dyDescent="0.2">
      <c r="A29" s="18" t="s">
        <v>9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138.01600000000053</v>
      </c>
      <c r="U29" s="2">
        <v>156.33859999999845</v>
      </c>
      <c r="V29" s="2">
        <v>171.04059999999799</v>
      </c>
      <c r="W29" s="2">
        <v>171.04059999999799</v>
      </c>
      <c r="X29" s="2">
        <v>171.04059999999799</v>
      </c>
      <c r="Y29" s="2">
        <v>171.04059999999799</v>
      </c>
      <c r="Z29" s="2">
        <v>171.04059999999799</v>
      </c>
      <c r="AA29" s="2">
        <v>171.04059999999799</v>
      </c>
      <c r="AB29" s="2">
        <v>171.04059999999799</v>
      </c>
      <c r="AC29" s="2">
        <v>171.04059999999799</v>
      </c>
      <c r="AD29" s="2">
        <v>171.04059999999799</v>
      </c>
      <c r="AE29" s="2">
        <v>171.04059999999799</v>
      </c>
      <c r="AF29" s="2">
        <v>171.04059999999799</v>
      </c>
      <c r="AG29" s="2">
        <v>171.04059999999799</v>
      </c>
      <c r="AH29" s="2">
        <v>171.04059999999799</v>
      </c>
    </row>
    <row r="30" spans="1:37" x14ac:dyDescent="0.2">
      <c r="A30" s="19" t="s">
        <v>27</v>
      </c>
      <c r="B30" s="2">
        <f t="shared" ref="B30:G30" si="79">B31+B32</f>
        <v>12555</v>
      </c>
      <c r="C30" s="2">
        <f t="shared" si="79"/>
        <v>12555</v>
      </c>
      <c r="D30" s="2">
        <f t="shared" si="79"/>
        <v>12630</v>
      </c>
      <c r="E30" s="2">
        <f t="shared" si="79"/>
        <v>12630</v>
      </c>
      <c r="F30" s="2">
        <f t="shared" si="79"/>
        <v>12630</v>
      </c>
      <c r="G30" s="2">
        <f t="shared" si="79"/>
        <v>12630</v>
      </c>
      <c r="H30" s="2">
        <f t="shared" ref="H30:I30" si="80">H31+H32</f>
        <v>12605</v>
      </c>
      <c r="I30" s="2">
        <f t="shared" si="80"/>
        <v>12605</v>
      </c>
      <c r="J30" s="2">
        <f t="shared" ref="J30:K30" si="81">J31+J32</f>
        <v>12605</v>
      </c>
      <c r="K30" s="2">
        <f t="shared" si="81"/>
        <v>12605</v>
      </c>
      <c r="L30" s="2">
        <f t="shared" ref="L30:M30" si="82">L31+L32</f>
        <v>12705</v>
      </c>
      <c r="M30" s="2">
        <f t="shared" si="82"/>
        <v>12705</v>
      </c>
      <c r="N30" s="2">
        <f t="shared" ref="N30:O30" si="83">N31+N32</f>
        <v>12780</v>
      </c>
      <c r="O30" s="2">
        <f t="shared" si="83"/>
        <v>12780</v>
      </c>
      <c r="P30" s="2">
        <f t="shared" ref="P30:Q30" si="84">P31+P32</f>
        <v>12705</v>
      </c>
      <c r="Q30" s="2">
        <f t="shared" si="84"/>
        <v>12680</v>
      </c>
      <c r="R30" s="2">
        <f t="shared" ref="R30:S30" si="85">R31+R32</f>
        <v>12615</v>
      </c>
      <c r="S30" s="2">
        <f t="shared" si="85"/>
        <v>12594</v>
      </c>
      <c r="T30" s="2">
        <f t="shared" ref="T30:U30" si="86">T31+T32</f>
        <v>12588.603999999999</v>
      </c>
      <c r="U30" s="2">
        <f t="shared" si="86"/>
        <v>12588.999400000001</v>
      </c>
      <c r="V30" s="2">
        <f t="shared" ref="V30:W30" si="87">V31+V32</f>
        <v>12588.999400000001</v>
      </c>
      <c r="W30" s="2">
        <f t="shared" si="87"/>
        <v>12588.999400000001</v>
      </c>
      <c r="X30" s="2">
        <f t="shared" ref="X30:Y30" si="88">X31+X32</f>
        <v>12588.999400000001</v>
      </c>
      <c r="Y30" s="2">
        <f t="shared" si="88"/>
        <v>12588.999400000001</v>
      </c>
      <c r="Z30" s="2">
        <f t="shared" ref="Z30" si="89">Z31+Z32</f>
        <v>12588.999400000001</v>
      </c>
      <c r="AA30" s="2">
        <f t="shared" ref="AA30:AB30" si="90">AA31+AA32</f>
        <v>12588.999400000001</v>
      </c>
      <c r="AB30" s="2">
        <f t="shared" si="90"/>
        <v>12588.999400000001</v>
      </c>
      <c r="AC30" s="2">
        <f t="shared" ref="AC30:AD30" si="91">AC31+AC32</f>
        <v>12588.999400000001</v>
      </c>
      <c r="AD30" s="2">
        <f t="shared" si="91"/>
        <v>12588.999400000001</v>
      </c>
      <c r="AE30" s="2">
        <f t="shared" ref="AE30:AF30" si="92">AE31+AE32</f>
        <v>12588.999400000001</v>
      </c>
      <c r="AF30" s="2">
        <f t="shared" si="92"/>
        <v>12588.999400000001</v>
      </c>
      <c r="AG30" s="2">
        <f t="shared" ref="AG30:AH30" si="93">AG31+AG32</f>
        <v>12588.999400000001</v>
      </c>
      <c r="AH30" s="2">
        <f t="shared" si="93"/>
        <v>12588.999400000001</v>
      </c>
    </row>
    <row r="31" spans="1:37" x14ac:dyDescent="0.2">
      <c r="A31" s="19" t="s">
        <v>18</v>
      </c>
      <c r="B31" s="2">
        <v>12450</v>
      </c>
      <c r="C31" s="2">
        <v>12450</v>
      </c>
      <c r="D31" s="2">
        <v>12525</v>
      </c>
      <c r="E31" s="2">
        <v>12525</v>
      </c>
      <c r="F31" s="2">
        <v>12525</v>
      </c>
      <c r="G31" s="2">
        <v>12525</v>
      </c>
      <c r="H31" s="2">
        <v>12500</v>
      </c>
      <c r="I31" s="2">
        <v>12500</v>
      </c>
      <c r="J31" s="2">
        <v>12500</v>
      </c>
      <c r="K31" s="2">
        <v>12500</v>
      </c>
      <c r="L31" s="2">
        <v>12600</v>
      </c>
      <c r="M31" s="2">
        <v>12600</v>
      </c>
      <c r="N31" s="2">
        <v>12675</v>
      </c>
      <c r="O31" s="2">
        <v>12675</v>
      </c>
      <c r="P31" s="2">
        <v>12600</v>
      </c>
      <c r="Q31" s="2">
        <v>12575</v>
      </c>
      <c r="R31" s="2">
        <v>12500</v>
      </c>
      <c r="S31" s="2">
        <v>12475</v>
      </c>
      <c r="T31" s="2">
        <v>12472.978999999999</v>
      </c>
      <c r="U31" s="2">
        <v>12473.374400000001</v>
      </c>
      <c r="V31" s="2">
        <v>12473.374400000001</v>
      </c>
      <c r="W31" s="2">
        <v>12473.374400000001</v>
      </c>
      <c r="X31" s="2">
        <v>12473.374400000001</v>
      </c>
      <c r="Y31" s="2">
        <v>12473.374400000001</v>
      </c>
      <c r="Z31" s="2">
        <v>12473.374400000001</v>
      </c>
      <c r="AA31" s="2">
        <v>12473.374400000001</v>
      </c>
      <c r="AB31" s="2">
        <v>12473.374400000001</v>
      </c>
      <c r="AC31" s="2">
        <v>12473.374400000001</v>
      </c>
      <c r="AD31" s="2">
        <v>12473.374400000001</v>
      </c>
      <c r="AE31" s="2">
        <v>12473.374400000001</v>
      </c>
      <c r="AF31" s="2">
        <v>12473.374400000001</v>
      </c>
      <c r="AG31" s="2">
        <v>12473.374400000001</v>
      </c>
      <c r="AH31" s="2">
        <v>12473.374400000001</v>
      </c>
    </row>
    <row r="32" spans="1:37" x14ac:dyDescent="0.2">
      <c r="A32" s="19" t="s">
        <v>10</v>
      </c>
      <c r="B32" s="2">
        <v>105</v>
      </c>
      <c r="C32" s="2">
        <v>105</v>
      </c>
      <c r="D32" s="2">
        <v>105</v>
      </c>
      <c r="E32" s="2">
        <v>105</v>
      </c>
      <c r="F32" s="2">
        <v>105</v>
      </c>
      <c r="G32" s="2">
        <v>105</v>
      </c>
      <c r="H32" s="2">
        <v>105</v>
      </c>
      <c r="I32" s="2">
        <v>105</v>
      </c>
      <c r="J32" s="2">
        <v>105</v>
      </c>
      <c r="K32" s="2">
        <v>105</v>
      </c>
      <c r="L32" s="2">
        <v>105</v>
      </c>
      <c r="M32" s="2">
        <v>105</v>
      </c>
      <c r="N32" s="2">
        <v>105</v>
      </c>
      <c r="O32" s="2">
        <v>105</v>
      </c>
      <c r="P32" s="2">
        <v>105</v>
      </c>
      <c r="Q32" s="2">
        <v>105</v>
      </c>
      <c r="R32" s="2">
        <v>115</v>
      </c>
      <c r="S32" s="2">
        <v>119</v>
      </c>
      <c r="T32" s="2">
        <v>115.62499999999999</v>
      </c>
      <c r="U32" s="2">
        <v>115.62499999999999</v>
      </c>
      <c r="V32" s="2">
        <v>115.62499999999999</v>
      </c>
      <c r="W32" s="2">
        <v>115.62499999999999</v>
      </c>
      <c r="X32" s="2">
        <v>115.62499999999999</v>
      </c>
      <c r="Y32" s="2">
        <v>115.62499999999999</v>
      </c>
      <c r="Z32" s="2">
        <v>115.62499999999999</v>
      </c>
      <c r="AA32" s="2">
        <v>115.62499999999999</v>
      </c>
      <c r="AB32" s="2">
        <v>115.62499999999999</v>
      </c>
      <c r="AC32" s="2">
        <v>115.62499999999999</v>
      </c>
      <c r="AD32" s="2">
        <v>115.62499999999999</v>
      </c>
      <c r="AE32" s="2">
        <v>115.62499999999999</v>
      </c>
      <c r="AF32" s="2">
        <v>115.62499999999999</v>
      </c>
      <c r="AG32" s="2">
        <v>115.62499999999999</v>
      </c>
      <c r="AH32" s="2">
        <v>115.62499999999999</v>
      </c>
    </row>
    <row r="33" spans="1:37" x14ac:dyDescent="0.2">
      <c r="A33" s="19" t="s">
        <v>31</v>
      </c>
      <c r="B33" s="2">
        <f t="shared" ref="B33:G33" si="94">B28+B29+B30</f>
        <v>12590</v>
      </c>
      <c r="C33" s="2">
        <f t="shared" si="94"/>
        <v>12590</v>
      </c>
      <c r="D33" s="2">
        <f t="shared" si="94"/>
        <v>12665</v>
      </c>
      <c r="E33" s="2">
        <f t="shared" si="94"/>
        <v>12665</v>
      </c>
      <c r="F33" s="2">
        <f t="shared" si="94"/>
        <v>12665</v>
      </c>
      <c r="G33" s="2">
        <f t="shared" si="94"/>
        <v>12665</v>
      </c>
      <c r="H33" s="2">
        <f t="shared" ref="H33:I33" si="95">H28+H29+H30</f>
        <v>12640</v>
      </c>
      <c r="I33" s="2">
        <f t="shared" si="95"/>
        <v>12640</v>
      </c>
      <c r="J33" s="2">
        <f t="shared" ref="J33:K33" si="96">J28+J29+J30</f>
        <v>12640</v>
      </c>
      <c r="K33" s="2">
        <f t="shared" si="96"/>
        <v>12640</v>
      </c>
      <c r="L33" s="2">
        <f t="shared" ref="L33:M33" si="97">L28+L29+L30</f>
        <v>12740</v>
      </c>
      <c r="M33" s="2">
        <f t="shared" si="97"/>
        <v>12740</v>
      </c>
      <c r="N33" s="2">
        <f t="shared" ref="N33:O33" si="98">N28+N29+N30</f>
        <v>12815</v>
      </c>
      <c r="O33" s="2">
        <f t="shared" si="98"/>
        <v>12815</v>
      </c>
      <c r="P33" s="2">
        <f t="shared" ref="P33:Q33" si="99">P28+P29+P30</f>
        <v>12740</v>
      </c>
      <c r="Q33" s="2">
        <f t="shared" si="99"/>
        <v>12715</v>
      </c>
      <c r="R33" s="2">
        <f t="shared" ref="R33:S33" si="100">R28+R29+R30</f>
        <v>12660</v>
      </c>
      <c r="S33" s="2">
        <f t="shared" si="100"/>
        <v>12664</v>
      </c>
      <c r="T33" s="2">
        <f t="shared" ref="T33:U33" si="101">T28+T29+T30</f>
        <v>12809.106</v>
      </c>
      <c r="U33" s="2">
        <f t="shared" si="101"/>
        <v>12827.823999999999</v>
      </c>
      <c r="V33" s="2">
        <f t="shared" ref="V33:W33" si="102">V28+V29+V30</f>
        <v>12842.525999999998</v>
      </c>
      <c r="W33" s="2">
        <f t="shared" si="102"/>
        <v>12842.525999999998</v>
      </c>
      <c r="X33" s="2">
        <f t="shared" ref="X33:Y33" si="103">X28+X29+X30</f>
        <v>12842.525999999998</v>
      </c>
      <c r="Y33" s="2">
        <f t="shared" si="103"/>
        <v>12842.525999999998</v>
      </c>
      <c r="Z33" s="2">
        <f t="shared" ref="Z33" si="104">Z28+Z29+Z30</f>
        <v>12842.525999999998</v>
      </c>
      <c r="AA33" s="2">
        <f t="shared" ref="AA33:AB33" si="105">AA28+AA29+AA30</f>
        <v>12842.525999999998</v>
      </c>
      <c r="AB33" s="2">
        <f t="shared" si="105"/>
        <v>12842.525999999998</v>
      </c>
      <c r="AC33" s="2">
        <f t="shared" ref="AC33:AD33" si="106">AC28+AC29+AC30</f>
        <v>12842.525999999998</v>
      </c>
      <c r="AD33" s="2">
        <f t="shared" si="106"/>
        <v>12842.525999999998</v>
      </c>
      <c r="AE33" s="2">
        <f t="shared" ref="AE33:AF33" si="107">AE28+AE29+AE30</f>
        <v>12842.525999999998</v>
      </c>
      <c r="AF33" s="2">
        <f t="shared" si="107"/>
        <v>12842.525999999998</v>
      </c>
      <c r="AG33" s="2">
        <f t="shared" ref="AG33:AH33" si="108">AG28+AG29+AG30</f>
        <v>12842.525999999998</v>
      </c>
      <c r="AH33" s="2">
        <f t="shared" si="108"/>
        <v>12842.525999999998</v>
      </c>
    </row>
    <row r="34" spans="1:37" x14ac:dyDescent="0.2">
      <c r="A34" s="18" t="s">
        <v>11</v>
      </c>
      <c r="B34" s="3">
        <f t="shared" ref="B34:G34" si="109">B26-B33</f>
        <v>1265.827493077526</v>
      </c>
      <c r="C34" s="3">
        <f t="shared" si="109"/>
        <v>962.89009007752611</v>
      </c>
      <c r="D34" s="3">
        <f t="shared" si="109"/>
        <v>1564.4648372750016</v>
      </c>
      <c r="E34" s="3">
        <f t="shared" si="109"/>
        <v>1814.2269987770233</v>
      </c>
      <c r="F34" s="3">
        <f t="shared" si="109"/>
        <v>1710.3856282581983</v>
      </c>
      <c r="G34" s="3">
        <f t="shared" si="109"/>
        <v>1872.3183295630115</v>
      </c>
      <c r="H34" s="3">
        <f t="shared" ref="H34:I34" si="110">H26-H33</f>
        <v>1701.2635927263109</v>
      </c>
      <c r="I34" s="3">
        <f t="shared" si="110"/>
        <v>1706.5335245991882</v>
      </c>
      <c r="J34" s="3">
        <f t="shared" ref="J34:K34" si="111">J26-J33</f>
        <v>1884.560860979167</v>
      </c>
      <c r="K34" s="3">
        <f t="shared" si="111"/>
        <v>1874.4260000000013</v>
      </c>
      <c r="L34" s="3">
        <f t="shared" ref="L34:M34" si="112">L26-L33</f>
        <v>1720.2397394580912</v>
      </c>
      <c r="M34" s="3">
        <f t="shared" si="112"/>
        <v>1896.9316666666691</v>
      </c>
      <c r="N34" s="3">
        <f t="shared" ref="N34:O34" si="113">N26-N33</f>
        <v>1733.8347956546004</v>
      </c>
      <c r="O34" s="3">
        <f t="shared" si="113"/>
        <v>1683.1633985319841</v>
      </c>
      <c r="P34" s="3">
        <f t="shared" ref="P34:Q34" si="114">P26-P33</f>
        <v>1840.6102402048564</v>
      </c>
      <c r="Q34" s="3">
        <f t="shared" si="114"/>
        <v>2013.8995443587755</v>
      </c>
      <c r="R34" s="3">
        <f t="shared" ref="R34:S34" si="115">R26-R33</f>
        <v>2159.4935443587765</v>
      </c>
      <c r="S34" s="3">
        <f t="shared" si="115"/>
        <v>1976.5590000000047</v>
      </c>
      <c r="T34" s="3">
        <f t="shared" ref="T34:U34" si="116">T26-T33</f>
        <v>1874.885000000002</v>
      </c>
      <c r="U34" s="3">
        <f t="shared" si="116"/>
        <v>1855.0860000000048</v>
      </c>
      <c r="V34" s="3">
        <f t="shared" ref="V34:W34" si="117">V26-V33</f>
        <v>1842.5070000000051</v>
      </c>
      <c r="W34" s="3">
        <f t="shared" si="117"/>
        <v>1842.5070000000051</v>
      </c>
      <c r="X34" s="3">
        <f t="shared" ref="X34:Y34" si="118">X26-X33</f>
        <v>1842.5070000000051</v>
      </c>
      <c r="Y34" s="3">
        <f t="shared" si="118"/>
        <v>1842.5070000000051</v>
      </c>
      <c r="Z34" s="3">
        <f t="shared" ref="Z34" si="119">Z26-Z33</f>
        <v>1842.5070000000051</v>
      </c>
      <c r="AA34" s="3">
        <f t="shared" ref="AA34:AB34" si="120">AA26-AA33</f>
        <v>1842.5070000000051</v>
      </c>
      <c r="AB34" s="3">
        <f t="shared" si="120"/>
        <v>1842.5070000000051</v>
      </c>
      <c r="AC34" s="3">
        <f t="shared" ref="AC34:AD34" si="121">AC26-AC33</f>
        <v>1842.5070000000051</v>
      </c>
      <c r="AD34" s="3">
        <f t="shared" si="121"/>
        <v>1842.5070000000051</v>
      </c>
      <c r="AE34" s="3">
        <f t="shared" ref="AE34:AF34" si="122">AE26-AE33</f>
        <v>1842.5070000000051</v>
      </c>
      <c r="AF34" s="3">
        <f t="shared" si="122"/>
        <v>1842.5070000000051</v>
      </c>
      <c r="AG34" s="3">
        <f t="shared" ref="AG34:AH34" si="123">AG26-AG33</f>
        <v>1842.5070000000051</v>
      </c>
      <c r="AH34" s="3">
        <f t="shared" si="123"/>
        <v>1842.5070000000051</v>
      </c>
    </row>
    <row r="35" spans="1:37" x14ac:dyDescent="0.2">
      <c r="A35" s="16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7" x14ac:dyDescent="0.2">
      <c r="A36" s="21" t="s">
        <v>34</v>
      </c>
      <c r="B36" s="4">
        <f t="shared" ref="B36:G36" si="124">100*(B34/B33)</f>
        <v>10.054229492275821</v>
      </c>
      <c r="C36" s="4">
        <f t="shared" si="124"/>
        <v>7.6480547265887697</v>
      </c>
      <c r="D36" s="4">
        <f t="shared" si="124"/>
        <v>12.352663539478892</v>
      </c>
      <c r="E36" s="4">
        <f t="shared" si="124"/>
        <v>14.324729560023872</v>
      </c>
      <c r="F36" s="4">
        <f t="shared" si="124"/>
        <v>13.504821383799435</v>
      </c>
      <c r="G36" s="4">
        <f t="shared" si="124"/>
        <v>14.783405681508183</v>
      </c>
      <c r="H36" s="4">
        <f t="shared" ref="H36:I36" si="125">100*(H34/H33)</f>
        <v>13.459363866505624</v>
      </c>
      <c r="I36" s="4">
        <f t="shared" si="125"/>
        <v>13.501056365499908</v>
      </c>
      <c r="J36" s="4">
        <f t="shared" ref="J36:K36" si="126">100*(J34/J33)</f>
        <v>14.909500482430118</v>
      </c>
      <c r="K36" s="4">
        <f t="shared" si="126"/>
        <v>14.829319620253175</v>
      </c>
      <c r="L36" s="4">
        <f t="shared" ref="L36:M36" si="127">100*(L34/L33)</f>
        <v>13.502666714741689</v>
      </c>
      <c r="M36" s="4">
        <f t="shared" si="127"/>
        <v>14.889573521716398</v>
      </c>
      <c r="N36" s="4">
        <f t="shared" ref="N36:O36" si="128">100*(N34/N33)</f>
        <v>13.529729189657436</v>
      </c>
      <c r="O36" s="4">
        <f t="shared" si="128"/>
        <v>13.13432226712434</v>
      </c>
      <c r="P36" s="4">
        <f t="shared" ref="P36:Q36" si="129">100*(P34/P33)</f>
        <v>14.447490111498087</v>
      </c>
      <c r="Q36" s="4">
        <f t="shared" si="129"/>
        <v>15.83876951914098</v>
      </c>
      <c r="R36" s="4">
        <f t="shared" ref="R36:S36" si="130">100*(R34/R33)</f>
        <v>17.057610934903447</v>
      </c>
      <c r="S36" s="4">
        <f t="shared" si="130"/>
        <v>15.607698989260935</v>
      </c>
      <c r="T36" s="4">
        <f t="shared" ref="T36:U36" si="131">100*(T34/T33)</f>
        <v>14.637126119496568</v>
      </c>
      <c r="U36" s="4">
        <f t="shared" si="131"/>
        <v>14.461423854895461</v>
      </c>
      <c r="V36" s="4">
        <f t="shared" ref="V36:W36" si="132">100*(V34/V33)</f>
        <v>14.346920535726424</v>
      </c>
      <c r="W36" s="4">
        <f t="shared" si="132"/>
        <v>14.346920535726424</v>
      </c>
      <c r="X36" s="4">
        <f t="shared" ref="X36:Y36" si="133">100*(X34/X33)</f>
        <v>14.346920535726424</v>
      </c>
      <c r="Y36" s="4">
        <f t="shared" si="133"/>
        <v>14.346920535726424</v>
      </c>
      <c r="Z36" s="4">
        <f t="shared" ref="Z36" si="134">100*(Z34/Z33)</f>
        <v>14.346920535726424</v>
      </c>
      <c r="AA36" s="4">
        <f t="shared" ref="AA36:AB36" si="135">100*(AA34/AA33)</f>
        <v>14.346920535726424</v>
      </c>
      <c r="AB36" s="4">
        <f t="shared" si="135"/>
        <v>14.346920535726424</v>
      </c>
      <c r="AC36" s="4">
        <f t="shared" ref="AC36:AD36" si="136">100*(AC34/AC33)</f>
        <v>14.346920535726424</v>
      </c>
      <c r="AD36" s="4">
        <f t="shared" si="136"/>
        <v>14.346920535726424</v>
      </c>
      <c r="AE36" s="4">
        <f t="shared" ref="AE36:AF36" si="137">100*(AE34/AE33)</f>
        <v>14.346920535726424</v>
      </c>
      <c r="AF36" s="4">
        <f t="shared" si="137"/>
        <v>14.346920535726424</v>
      </c>
      <c r="AG36" s="4">
        <f t="shared" ref="AG36:AH36" si="138">100*(AG34/AG33)</f>
        <v>14.346920535726424</v>
      </c>
      <c r="AH36" s="4">
        <f t="shared" si="138"/>
        <v>14.346920535726424</v>
      </c>
    </row>
    <row r="37" spans="1:37" s="12" customFormat="1" x14ac:dyDescent="0.2">
      <c r="A37" s="36" t="s">
        <v>77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</row>
    <row r="38" spans="1:37" x14ac:dyDescent="0.2">
      <c r="A38" s="30" t="s">
        <v>63</v>
      </c>
    </row>
    <row r="39" spans="1:37" x14ac:dyDescent="0.2">
      <c r="A39" s="29" t="s">
        <v>64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7" x14ac:dyDescent="0.2">
      <c r="A40" s="26" t="s">
        <v>78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7" x14ac:dyDescent="0.2">
      <c r="A41" s="6" t="s">
        <v>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41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9.140625" defaultRowHeight="11.25" x14ac:dyDescent="0.2"/>
  <cols>
    <col min="1" max="1" width="24.7109375" style="6" customWidth="1"/>
    <col min="2" max="9" width="9.140625" style="6" customWidth="1"/>
    <col min="10" max="16384" width="9.140625" style="6"/>
  </cols>
  <sheetData>
    <row r="1" spans="1:37" x14ac:dyDescent="0.2">
      <c r="A1" s="15" t="s">
        <v>69</v>
      </c>
      <c r="B1" s="5"/>
      <c r="C1" s="10"/>
      <c r="D1" s="10"/>
      <c r="E1" s="10"/>
      <c r="F1" s="10"/>
      <c r="G1" s="10"/>
      <c r="H1" s="10"/>
      <c r="I1" s="10"/>
      <c r="J1" s="10"/>
    </row>
    <row r="2" spans="1:37" x14ac:dyDescent="0.2">
      <c r="A2" s="16"/>
      <c r="B2" s="2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</row>
    <row r="3" spans="1:37" x14ac:dyDescent="0.2">
      <c r="A3" s="16"/>
      <c r="B3" s="1" t="s">
        <v>12</v>
      </c>
      <c r="C3" s="1" t="s">
        <v>17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28</v>
      </c>
      <c r="K3" s="1" t="s">
        <v>29</v>
      </c>
      <c r="L3" s="1" t="s">
        <v>30</v>
      </c>
      <c r="M3" s="1" t="s">
        <v>26</v>
      </c>
      <c r="N3" s="1" t="s">
        <v>12</v>
      </c>
      <c r="O3" s="1" t="s">
        <v>17</v>
      </c>
      <c r="P3" s="1" t="s">
        <v>20</v>
      </c>
      <c r="Q3" s="1" t="s">
        <v>21</v>
      </c>
      <c r="R3" s="1" t="s">
        <v>22</v>
      </c>
      <c r="S3" s="1" t="s">
        <v>23</v>
      </c>
      <c r="T3" s="1" t="s">
        <v>24</v>
      </c>
      <c r="U3" s="1" t="s">
        <v>25</v>
      </c>
      <c r="V3" s="1" t="s">
        <v>28</v>
      </c>
      <c r="W3" s="1" t="s">
        <v>29</v>
      </c>
      <c r="X3" s="1" t="s">
        <v>30</v>
      </c>
      <c r="Y3" s="1" t="s">
        <v>26</v>
      </c>
      <c r="Z3" s="1" t="s">
        <v>12</v>
      </c>
      <c r="AA3" s="1" t="s">
        <v>17</v>
      </c>
      <c r="AB3" s="1" t="s">
        <v>20</v>
      </c>
      <c r="AC3" s="1" t="s">
        <v>21</v>
      </c>
      <c r="AD3" s="1" t="s">
        <v>22</v>
      </c>
      <c r="AE3" s="1" t="s">
        <v>23</v>
      </c>
      <c r="AF3" s="1" t="s">
        <v>24</v>
      </c>
      <c r="AG3" s="1" t="s">
        <v>25</v>
      </c>
      <c r="AH3" s="1" t="s">
        <v>33</v>
      </c>
      <c r="AI3" s="1" t="s">
        <v>29</v>
      </c>
      <c r="AJ3" s="1" t="s">
        <v>30</v>
      </c>
      <c r="AK3" s="1" t="s">
        <v>26</v>
      </c>
    </row>
    <row r="4" spans="1:37" x14ac:dyDescent="0.2">
      <c r="A4" s="17"/>
      <c r="B4" s="8">
        <v>2021</v>
      </c>
      <c r="C4" s="8">
        <v>2021</v>
      </c>
      <c r="D4" s="8">
        <v>2021</v>
      </c>
      <c r="E4" s="8">
        <v>2021</v>
      </c>
      <c r="F4" s="8">
        <v>2021</v>
      </c>
      <c r="G4" s="8">
        <v>2021</v>
      </c>
      <c r="H4" s="8">
        <v>2021</v>
      </c>
      <c r="I4" s="8">
        <v>2021</v>
      </c>
      <c r="J4" s="8">
        <v>2022</v>
      </c>
      <c r="K4" s="8">
        <v>2022</v>
      </c>
      <c r="L4" s="8">
        <v>2022</v>
      </c>
      <c r="M4" s="8">
        <v>2022</v>
      </c>
      <c r="N4" s="8">
        <v>2022</v>
      </c>
      <c r="O4" s="8">
        <v>2022</v>
      </c>
      <c r="P4" s="8">
        <v>2022</v>
      </c>
      <c r="Q4" s="8">
        <v>2022</v>
      </c>
      <c r="R4" s="8">
        <v>2022</v>
      </c>
      <c r="S4" s="8">
        <v>2022</v>
      </c>
      <c r="T4" s="8">
        <v>2022</v>
      </c>
      <c r="U4" s="8">
        <v>2022</v>
      </c>
      <c r="V4" s="8">
        <v>2023</v>
      </c>
      <c r="W4" s="8">
        <v>2023</v>
      </c>
      <c r="X4" s="8">
        <v>2023</v>
      </c>
      <c r="Y4" s="8">
        <v>2023</v>
      </c>
      <c r="Z4" s="8">
        <v>2023</v>
      </c>
      <c r="AA4" s="8">
        <v>2023</v>
      </c>
      <c r="AB4" s="8">
        <v>2023</v>
      </c>
      <c r="AC4" s="8">
        <v>2023</v>
      </c>
      <c r="AD4" s="8">
        <v>2023</v>
      </c>
      <c r="AE4" s="8">
        <v>2023</v>
      </c>
      <c r="AF4" s="8">
        <v>2023</v>
      </c>
      <c r="AG4" s="8">
        <v>2023</v>
      </c>
      <c r="AH4" s="8">
        <v>2024</v>
      </c>
      <c r="AI4" s="8">
        <v>2024</v>
      </c>
      <c r="AJ4" s="8">
        <v>2024</v>
      </c>
      <c r="AK4" s="8">
        <v>2024</v>
      </c>
    </row>
    <row r="5" spans="1:37" x14ac:dyDescent="0.2">
      <c r="A5" s="1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</row>
    <row r="6" spans="1:37" x14ac:dyDescent="0.2">
      <c r="A6" s="16"/>
      <c r="B6" s="2"/>
      <c r="C6" s="2"/>
      <c r="D6" s="2"/>
      <c r="E6" s="2"/>
      <c r="F6" s="2"/>
      <c r="G6" s="2"/>
    </row>
    <row r="7" spans="1:37" x14ac:dyDescent="0.2">
      <c r="A7" s="18" t="s">
        <v>32</v>
      </c>
      <c r="B7" s="2">
        <v>1805.4838830000008</v>
      </c>
      <c r="C7" s="2">
        <v>1755.4838830000001</v>
      </c>
      <c r="D7" s="2">
        <v>1777.0062477213505</v>
      </c>
      <c r="E7" s="2">
        <v>1753</v>
      </c>
      <c r="F7" s="2">
        <v>1632</v>
      </c>
      <c r="G7" s="2">
        <v>1681</v>
      </c>
      <c r="H7" s="2">
        <v>1728</v>
      </c>
      <c r="I7" s="2">
        <v>1702</v>
      </c>
      <c r="J7" s="2">
        <v>1702</v>
      </c>
      <c r="K7" s="2">
        <v>1704.83</v>
      </c>
      <c r="L7" s="2">
        <v>1704.83</v>
      </c>
      <c r="M7" s="2">
        <v>1704.83</v>
      </c>
      <c r="N7" s="2">
        <v>1704.83</v>
      </c>
      <c r="O7" s="2">
        <v>1704.83</v>
      </c>
      <c r="P7" s="2">
        <v>1704.83</v>
      </c>
      <c r="Q7" s="2">
        <v>1704.83</v>
      </c>
      <c r="R7" s="2">
        <v>1704.83</v>
      </c>
      <c r="S7" s="2">
        <v>1704.83</v>
      </c>
      <c r="T7" s="2">
        <v>1704.83</v>
      </c>
      <c r="U7" s="2">
        <v>1704.83</v>
      </c>
      <c r="V7" s="2">
        <v>1704.83</v>
      </c>
      <c r="W7" s="2">
        <v>1704.83</v>
      </c>
      <c r="X7" s="2">
        <v>1704.83</v>
      </c>
      <c r="Y7" s="2">
        <v>1704.83</v>
      </c>
      <c r="Z7" s="2">
        <v>1704.83</v>
      </c>
      <c r="AA7" s="2">
        <v>1704.83</v>
      </c>
      <c r="AB7" s="2">
        <v>1704.83</v>
      </c>
      <c r="AC7" s="2">
        <v>1704.83</v>
      </c>
      <c r="AD7" s="2">
        <v>1704.83</v>
      </c>
      <c r="AE7" s="2">
        <v>1704.83</v>
      </c>
      <c r="AF7" s="2">
        <v>1704.83</v>
      </c>
      <c r="AG7" s="2">
        <v>1704.83</v>
      </c>
      <c r="AH7" s="2">
        <v>1704.83</v>
      </c>
      <c r="AI7" s="2">
        <v>1704.83</v>
      </c>
      <c r="AJ7" s="2">
        <v>1704.83</v>
      </c>
      <c r="AK7" s="2">
        <v>1704.83</v>
      </c>
    </row>
    <row r="8" spans="1:37" x14ac:dyDescent="0.2">
      <c r="A8" s="18" t="s">
        <v>0</v>
      </c>
      <c r="B8" s="2">
        <v>9310</v>
      </c>
      <c r="C8" s="2">
        <v>9310</v>
      </c>
      <c r="D8" s="2">
        <v>9007.5780000000013</v>
      </c>
      <c r="E8" s="2">
        <v>9048</v>
      </c>
      <c r="F8" s="2">
        <v>9240</v>
      </c>
      <c r="G8" s="2">
        <v>9286</v>
      </c>
      <c r="H8" s="2">
        <v>9332</v>
      </c>
      <c r="I8" s="2">
        <v>9240</v>
      </c>
      <c r="J8" s="2">
        <v>9240</v>
      </c>
      <c r="K8" s="2">
        <f t="shared" ref="K8:L8" si="0">K9+K10</f>
        <v>9441.6919999999991</v>
      </c>
      <c r="L8" s="2">
        <f t="shared" si="0"/>
        <v>9384.4491665318546</v>
      </c>
      <c r="M8" s="2">
        <f t="shared" ref="M8:N8" si="1">M9+M10</f>
        <v>9309.4445999999989</v>
      </c>
      <c r="N8" s="2">
        <f t="shared" si="1"/>
        <v>9229.222600000001</v>
      </c>
      <c r="O8" s="2">
        <f t="shared" ref="O8:P8" si="2">O9+O10</f>
        <v>9120.3585999999996</v>
      </c>
      <c r="P8" s="2">
        <f t="shared" si="2"/>
        <v>9117.5715999999993</v>
      </c>
      <c r="Q8" s="2">
        <f t="shared" ref="Q8" si="3">Q9+Q10</f>
        <v>9116.7766000000011</v>
      </c>
      <c r="R8" s="2">
        <f t="shared" ref="R8:S8" si="4">R9+R10</f>
        <v>9065.2986000000001</v>
      </c>
      <c r="S8" s="2">
        <f t="shared" si="4"/>
        <v>9116.628999999999</v>
      </c>
      <c r="T8" s="2">
        <f t="shared" ref="T8:U8" si="5">T9+T10</f>
        <v>9134.7910000000011</v>
      </c>
      <c r="U8" s="2">
        <f t="shared" si="5"/>
        <v>9136.3960000000006</v>
      </c>
      <c r="V8" s="2">
        <f t="shared" ref="V8:W8" si="6">V9+V10</f>
        <v>9155.6549999999988</v>
      </c>
      <c r="W8" s="2">
        <f t="shared" si="6"/>
        <v>9157.2530000000006</v>
      </c>
      <c r="X8" s="2">
        <f t="shared" ref="X8:Y8" si="7">X9+X10</f>
        <v>9157.2530000000006</v>
      </c>
      <c r="Y8" s="2">
        <f t="shared" si="7"/>
        <v>9157.2530000000006</v>
      </c>
      <c r="Z8" s="2">
        <f t="shared" ref="Z8:AA8" si="8">Z9+Z10</f>
        <v>9157.2530000000006</v>
      </c>
      <c r="AA8" s="2">
        <f t="shared" si="8"/>
        <v>9157.2530000000006</v>
      </c>
      <c r="AB8" s="2">
        <f t="shared" ref="AB8:AC8" si="9">AB9+AB10</f>
        <v>9157.2530000000006</v>
      </c>
      <c r="AC8" s="2">
        <f t="shared" si="9"/>
        <v>9157.2530000000006</v>
      </c>
      <c r="AD8" s="2">
        <f t="shared" ref="AD8:AE8" si="10">AD9+AD10</f>
        <v>9157.2530000000006</v>
      </c>
      <c r="AE8" s="2">
        <f t="shared" si="10"/>
        <v>9157.2530000000006</v>
      </c>
      <c r="AF8" s="2">
        <f t="shared" ref="AF8:AG8" si="11">AF9+AF10</f>
        <v>9157.2530000000006</v>
      </c>
      <c r="AG8" s="2">
        <f t="shared" si="11"/>
        <v>9157.2530000000006</v>
      </c>
      <c r="AH8" s="2">
        <f t="shared" ref="AH8:AI8" si="12">AH9+AH10</f>
        <v>9157.2530000000006</v>
      </c>
      <c r="AI8" s="2">
        <f t="shared" si="12"/>
        <v>9157.2530000000006</v>
      </c>
      <c r="AJ8" s="2">
        <f t="shared" ref="AJ8:AK8" si="13">AJ9+AJ10</f>
        <v>9157.2530000000006</v>
      </c>
      <c r="AK8" s="2">
        <f t="shared" si="13"/>
        <v>9157.2530000000006</v>
      </c>
    </row>
    <row r="9" spans="1:37" x14ac:dyDescent="0.2">
      <c r="A9" s="19" t="s">
        <v>1</v>
      </c>
      <c r="B9" s="2">
        <v>5225</v>
      </c>
      <c r="C9" s="2">
        <v>5225</v>
      </c>
      <c r="D9" s="2">
        <v>5032.5780000000004</v>
      </c>
      <c r="E9" s="2">
        <v>5078</v>
      </c>
      <c r="F9" s="2">
        <v>5202</v>
      </c>
      <c r="G9" s="2">
        <v>5348</v>
      </c>
      <c r="H9" s="2">
        <v>5413</v>
      </c>
      <c r="I9" s="2">
        <v>5393</v>
      </c>
      <c r="J9" s="2">
        <v>5393</v>
      </c>
      <c r="K9" s="2">
        <v>5400.951</v>
      </c>
      <c r="L9" s="2">
        <v>5388.7675665318548</v>
      </c>
      <c r="M9" s="2">
        <v>5338.098</v>
      </c>
      <c r="N9" s="2">
        <v>5253.518</v>
      </c>
      <c r="O9" s="2">
        <v>5153.518</v>
      </c>
      <c r="P9" s="2">
        <v>5156.2299999999996</v>
      </c>
      <c r="Q9" s="2">
        <v>5155.4350000000004</v>
      </c>
      <c r="R9" s="2">
        <v>5101.9949999999999</v>
      </c>
      <c r="S9" s="2">
        <v>5077.7709999999997</v>
      </c>
      <c r="T9" s="2">
        <v>5155.3890000000001</v>
      </c>
      <c r="U9" s="2">
        <v>5155.3890000000001</v>
      </c>
      <c r="V9" s="2">
        <v>5155.3890000000001</v>
      </c>
      <c r="W9" s="2">
        <v>5155.3890000000001</v>
      </c>
      <c r="X9" s="2">
        <v>5155.3890000000001</v>
      </c>
      <c r="Y9" s="2">
        <v>5155.3890000000001</v>
      </c>
      <c r="Z9" s="2">
        <v>5155.3890000000001</v>
      </c>
      <c r="AA9" s="2">
        <v>5155.3890000000001</v>
      </c>
      <c r="AB9" s="2">
        <v>5155.3890000000001</v>
      </c>
      <c r="AC9" s="2">
        <v>5155.3890000000001</v>
      </c>
      <c r="AD9" s="2">
        <v>5155.3890000000001</v>
      </c>
      <c r="AE9" s="2">
        <v>5155.3890000000001</v>
      </c>
      <c r="AF9" s="2">
        <v>5155.3890000000001</v>
      </c>
      <c r="AG9" s="2">
        <v>5155.3890000000001</v>
      </c>
      <c r="AH9" s="2">
        <v>5155.3890000000001</v>
      </c>
      <c r="AI9" s="2">
        <v>5155.3890000000001</v>
      </c>
      <c r="AJ9" s="2">
        <v>5155.3890000000001</v>
      </c>
      <c r="AK9" s="2">
        <v>5155.3890000000001</v>
      </c>
    </row>
    <row r="10" spans="1:37" x14ac:dyDescent="0.2">
      <c r="A10" s="19" t="s">
        <v>2</v>
      </c>
      <c r="B10" s="2">
        <v>4085</v>
      </c>
      <c r="C10" s="2">
        <v>4085</v>
      </c>
      <c r="D10" s="2">
        <v>3975</v>
      </c>
      <c r="E10" s="2">
        <v>3970</v>
      </c>
      <c r="F10" s="2">
        <v>3960</v>
      </c>
      <c r="G10" s="2">
        <v>3939</v>
      </c>
      <c r="H10" s="2">
        <v>3919</v>
      </c>
      <c r="I10" s="2">
        <v>3847</v>
      </c>
      <c r="J10" s="2">
        <v>3847</v>
      </c>
      <c r="K10" s="2">
        <f t="shared" ref="K10:L10" si="14">K11+K12+K13+K14</f>
        <v>4040.741</v>
      </c>
      <c r="L10" s="2">
        <f t="shared" si="14"/>
        <v>3995.6815999999999</v>
      </c>
      <c r="M10" s="2">
        <f t="shared" ref="M10:N10" si="15">M11+M12+M13+M14</f>
        <v>3971.3465999999999</v>
      </c>
      <c r="N10" s="2">
        <f t="shared" si="15"/>
        <v>3975.7046</v>
      </c>
      <c r="O10" s="2">
        <f t="shared" ref="O10:P10" si="16">O11+O12+O13+O14</f>
        <v>3966.8405999999995</v>
      </c>
      <c r="P10" s="2">
        <f t="shared" si="16"/>
        <v>3961.3415999999997</v>
      </c>
      <c r="Q10" s="2">
        <f t="shared" ref="Q10" si="17">Q11+Q12+Q13+Q14</f>
        <v>3961.3415999999997</v>
      </c>
      <c r="R10" s="2">
        <f t="shared" ref="R10:S10" si="18">R11+R12+R13+R14</f>
        <v>3963.3035999999997</v>
      </c>
      <c r="S10" s="2">
        <f t="shared" si="18"/>
        <v>4038.8579999999997</v>
      </c>
      <c r="T10" s="2">
        <f t="shared" ref="T10:U10" si="19">T11+T12+T13+T14</f>
        <v>3979.402</v>
      </c>
      <c r="U10" s="2">
        <f t="shared" si="19"/>
        <v>3981.0069999999996</v>
      </c>
      <c r="V10" s="2">
        <f t="shared" ref="V10:W10" si="20">V11+V12+V13+V14</f>
        <v>4000.2659999999996</v>
      </c>
      <c r="W10" s="2">
        <f t="shared" si="20"/>
        <v>4001.8639999999996</v>
      </c>
      <c r="X10" s="2">
        <f t="shared" ref="X10:Y10" si="21">X11+X12+X13+X14</f>
        <v>4001.8639999999996</v>
      </c>
      <c r="Y10" s="2">
        <f t="shared" si="21"/>
        <v>4001.8639999999996</v>
      </c>
      <c r="Z10" s="2">
        <f t="shared" ref="Z10:AA10" si="22">Z11+Z12+Z13+Z14</f>
        <v>4001.8639999999996</v>
      </c>
      <c r="AA10" s="2">
        <f t="shared" si="22"/>
        <v>4001.8639999999996</v>
      </c>
      <c r="AB10" s="2">
        <f t="shared" ref="AB10:AC10" si="23">AB11+AB12+AB13+AB14</f>
        <v>4001.8639999999996</v>
      </c>
      <c r="AC10" s="2">
        <f t="shared" si="23"/>
        <v>4001.8639999999996</v>
      </c>
      <c r="AD10" s="2">
        <f t="shared" ref="AD10:AE10" si="24">AD11+AD12+AD13+AD14</f>
        <v>4001.8639999999996</v>
      </c>
      <c r="AE10" s="2">
        <f t="shared" si="24"/>
        <v>4001.8639999999996</v>
      </c>
      <c r="AF10" s="2">
        <f t="shared" ref="AF10:AG10" si="25">AF11+AF12+AF13+AF14</f>
        <v>4001.8639999999996</v>
      </c>
      <c r="AG10" s="2">
        <f t="shared" si="25"/>
        <v>4001.8639999999996</v>
      </c>
      <c r="AH10" s="2">
        <f t="shared" ref="AH10:AI10" si="26">AH11+AH12+AH13+AH14</f>
        <v>4001.8639999999996</v>
      </c>
      <c r="AI10" s="2">
        <f t="shared" si="26"/>
        <v>4001.8639999999996</v>
      </c>
      <c r="AJ10" s="2">
        <f t="shared" ref="AJ10:AK10" si="27">AJ11+AJ12+AJ13+AJ14</f>
        <v>4001.8639999999996</v>
      </c>
      <c r="AK10" s="2">
        <f t="shared" si="27"/>
        <v>4001.8639999999996</v>
      </c>
    </row>
    <row r="11" spans="1:37" x14ac:dyDescent="0.2">
      <c r="A11" s="20" t="s">
        <v>13</v>
      </c>
      <c r="B11" s="2">
        <v>2100</v>
      </c>
      <c r="C11" s="2">
        <v>2100</v>
      </c>
      <c r="D11" s="2">
        <v>2015</v>
      </c>
      <c r="E11" s="2">
        <v>2015</v>
      </c>
      <c r="F11" s="2">
        <v>2005</v>
      </c>
      <c r="G11" s="2">
        <v>2005</v>
      </c>
      <c r="H11" s="2">
        <v>2005</v>
      </c>
      <c r="I11" s="2">
        <v>2005</v>
      </c>
      <c r="J11" s="2">
        <v>2005</v>
      </c>
      <c r="K11" s="2">
        <v>2005</v>
      </c>
      <c r="L11" s="2">
        <v>1959.57</v>
      </c>
      <c r="M11" s="2">
        <v>1937.2349999999999</v>
      </c>
      <c r="N11" s="2">
        <v>1941.5930000000001</v>
      </c>
      <c r="O11" s="2">
        <v>1938.31</v>
      </c>
      <c r="P11" s="2">
        <v>1932.8109999999999</v>
      </c>
      <c r="Q11" s="2">
        <v>1932.8109999999999</v>
      </c>
      <c r="R11" s="2">
        <v>1932.8109999999999</v>
      </c>
      <c r="S11" s="2">
        <v>1932.8109999999999</v>
      </c>
      <c r="T11" s="2">
        <v>1932.8109999999999</v>
      </c>
      <c r="U11" s="2">
        <v>1932.8109999999999</v>
      </c>
      <c r="V11" s="2">
        <v>1932.8109999999999</v>
      </c>
      <c r="W11" s="2">
        <v>1934.4090000000001</v>
      </c>
      <c r="X11" s="2">
        <v>1934.4090000000001</v>
      </c>
      <c r="Y11" s="2">
        <v>1934.4090000000001</v>
      </c>
      <c r="Z11" s="2">
        <v>1934.4090000000001</v>
      </c>
      <c r="AA11" s="2">
        <v>1934.4090000000001</v>
      </c>
      <c r="AB11" s="2">
        <v>1934.4090000000001</v>
      </c>
      <c r="AC11" s="2">
        <v>1934.4090000000001</v>
      </c>
      <c r="AD11" s="2">
        <v>1934.4090000000001</v>
      </c>
      <c r="AE11" s="2">
        <v>1934.4090000000001</v>
      </c>
      <c r="AF11" s="2">
        <v>1934.4090000000001</v>
      </c>
      <c r="AG11" s="2">
        <v>1934.4090000000001</v>
      </c>
      <c r="AH11" s="2">
        <v>1934.4090000000001</v>
      </c>
      <c r="AI11" s="2">
        <v>1934.4090000000001</v>
      </c>
      <c r="AJ11" s="2">
        <v>1934.4090000000001</v>
      </c>
      <c r="AK11" s="2">
        <v>1934.4090000000001</v>
      </c>
    </row>
    <row r="12" spans="1:37" x14ac:dyDescent="0.2">
      <c r="A12" s="20" t="s">
        <v>16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</row>
    <row r="13" spans="1:37" x14ac:dyDescent="0.2">
      <c r="A13" s="20" t="s">
        <v>14</v>
      </c>
      <c r="B13" s="2">
        <v>1850</v>
      </c>
      <c r="C13" s="2">
        <v>1850</v>
      </c>
      <c r="D13" s="2">
        <v>1825</v>
      </c>
      <c r="E13" s="2">
        <v>1825</v>
      </c>
      <c r="F13" s="2">
        <v>1825</v>
      </c>
      <c r="G13" s="2">
        <v>1804</v>
      </c>
      <c r="H13" s="2">
        <v>1784</v>
      </c>
      <c r="I13" s="2">
        <v>1712</v>
      </c>
      <c r="J13" s="2">
        <v>1712</v>
      </c>
      <c r="K13" s="2">
        <v>1905.741</v>
      </c>
      <c r="L13" s="2">
        <v>1906.1116</v>
      </c>
      <c r="M13" s="2">
        <v>1906.1116</v>
      </c>
      <c r="N13" s="2">
        <v>1906.1116</v>
      </c>
      <c r="O13" s="2">
        <v>1906.1116</v>
      </c>
      <c r="P13" s="2">
        <v>1906.1116</v>
      </c>
      <c r="Q13" s="2">
        <v>1906.1116</v>
      </c>
      <c r="R13" s="2">
        <v>1906.1116</v>
      </c>
      <c r="S13" s="2">
        <v>1981.6659999999999</v>
      </c>
      <c r="T13" s="2">
        <v>1922.8420000000001</v>
      </c>
      <c r="U13" s="2">
        <v>1924.4469999999999</v>
      </c>
      <c r="V13" s="2">
        <v>1943.7059999999999</v>
      </c>
      <c r="W13" s="2">
        <v>1943.7059999999999</v>
      </c>
      <c r="X13" s="2">
        <v>1943.7059999999999</v>
      </c>
      <c r="Y13" s="2">
        <v>1943.7059999999999</v>
      </c>
      <c r="Z13" s="2">
        <v>1943.7059999999999</v>
      </c>
      <c r="AA13" s="2">
        <v>1943.7059999999999</v>
      </c>
      <c r="AB13" s="2">
        <v>1943.7059999999999</v>
      </c>
      <c r="AC13" s="2">
        <v>1943.7059999999999</v>
      </c>
      <c r="AD13" s="2">
        <v>1943.7059999999999</v>
      </c>
      <c r="AE13" s="2">
        <v>1943.7059999999999</v>
      </c>
      <c r="AF13" s="2">
        <v>1943.7059999999999</v>
      </c>
      <c r="AG13" s="2">
        <v>1943.7059999999999</v>
      </c>
      <c r="AH13" s="2">
        <v>1943.7059999999999</v>
      </c>
      <c r="AI13" s="2">
        <v>1943.7059999999999</v>
      </c>
      <c r="AJ13" s="2">
        <v>1943.7059999999999</v>
      </c>
      <c r="AK13" s="2">
        <v>1943.7059999999999</v>
      </c>
    </row>
    <row r="14" spans="1:37" x14ac:dyDescent="0.2">
      <c r="A14" s="20" t="s">
        <v>15</v>
      </c>
      <c r="B14" s="2">
        <v>135</v>
      </c>
      <c r="C14" s="2">
        <v>135</v>
      </c>
      <c r="D14" s="2">
        <v>135</v>
      </c>
      <c r="E14" s="2">
        <v>130</v>
      </c>
      <c r="F14" s="2">
        <v>130</v>
      </c>
      <c r="G14" s="2">
        <v>130</v>
      </c>
      <c r="H14" s="2">
        <v>130</v>
      </c>
      <c r="I14" s="2">
        <v>130</v>
      </c>
      <c r="J14" s="2">
        <v>130</v>
      </c>
      <c r="K14" s="2">
        <v>130</v>
      </c>
      <c r="L14" s="2">
        <v>130</v>
      </c>
      <c r="M14" s="2">
        <v>128</v>
      </c>
      <c r="N14" s="2">
        <v>128</v>
      </c>
      <c r="O14" s="2">
        <v>122.419</v>
      </c>
      <c r="P14" s="2">
        <v>122.419</v>
      </c>
      <c r="Q14" s="2">
        <v>122.419</v>
      </c>
      <c r="R14" s="2">
        <v>124.381</v>
      </c>
      <c r="S14" s="2">
        <v>124.381</v>
      </c>
      <c r="T14" s="2">
        <v>123.749</v>
      </c>
      <c r="U14" s="2">
        <v>123.749</v>
      </c>
      <c r="V14" s="2">
        <v>123.749</v>
      </c>
      <c r="W14" s="2">
        <v>123.749</v>
      </c>
      <c r="X14" s="2">
        <v>123.749</v>
      </c>
      <c r="Y14" s="2">
        <v>123.749</v>
      </c>
      <c r="Z14" s="2">
        <v>123.749</v>
      </c>
      <c r="AA14" s="2">
        <v>123.749</v>
      </c>
      <c r="AB14" s="2">
        <v>123.749</v>
      </c>
      <c r="AC14" s="2">
        <v>123.749</v>
      </c>
      <c r="AD14" s="2">
        <v>123.749</v>
      </c>
      <c r="AE14" s="2">
        <v>123.749</v>
      </c>
      <c r="AF14" s="2">
        <v>123.749</v>
      </c>
      <c r="AG14" s="2">
        <v>123.749</v>
      </c>
      <c r="AH14" s="2">
        <v>123.749</v>
      </c>
      <c r="AI14" s="2">
        <v>123.749</v>
      </c>
      <c r="AJ14" s="2">
        <v>123.749</v>
      </c>
      <c r="AK14" s="2">
        <v>123.749</v>
      </c>
    </row>
    <row r="15" spans="1:37" x14ac:dyDescent="0.2">
      <c r="A15" s="20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x14ac:dyDescent="0.2">
      <c r="A16" s="18" t="s">
        <v>3</v>
      </c>
      <c r="B16" s="3">
        <v>2651.9409999999998</v>
      </c>
      <c r="C16" s="3">
        <v>2651.9409999999998</v>
      </c>
      <c r="D16" s="3">
        <v>3135.9409999999998</v>
      </c>
      <c r="E16" s="3">
        <v>3135.9409999999998</v>
      </c>
      <c r="F16" s="3">
        <v>3121</v>
      </c>
      <c r="G16" s="3">
        <v>3000</v>
      </c>
      <c r="H16" s="3">
        <v>3045</v>
      </c>
      <c r="I16" s="3">
        <v>3076</v>
      </c>
      <c r="J16" s="3">
        <v>3076</v>
      </c>
      <c r="K16" s="3">
        <f>K17+K18+K19</f>
        <v>3011.9500534276249</v>
      </c>
      <c r="L16" s="3">
        <f t="shared" ref="L16:M16" si="28">L17+L18+L19</f>
        <v>3043.0410534276248</v>
      </c>
      <c r="M16" s="3">
        <f t="shared" si="28"/>
        <v>3057.7030534276246</v>
      </c>
      <c r="N16" s="3">
        <f t="shared" ref="N16:O16" si="29">N17+N18+N19</f>
        <v>3469.1610534276251</v>
      </c>
      <c r="O16" s="3">
        <f t="shared" si="29"/>
        <v>3482.1750534276252</v>
      </c>
      <c r="P16" s="3">
        <f t="shared" ref="P16:Q16" si="30">P17+P18+P19</f>
        <v>3699.3720000000003</v>
      </c>
      <c r="Q16" s="3">
        <f t="shared" si="30"/>
        <v>3745.9360000000001</v>
      </c>
      <c r="R16" s="3">
        <f t="shared" ref="R16:S16" si="31">R17+R18+R19</f>
        <v>3673.3209999999999</v>
      </c>
      <c r="S16" s="3">
        <f t="shared" si="31"/>
        <v>3643.7429999999999</v>
      </c>
      <c r="T16" s="3">
        <f t="shared" ref="T16:U16" si="32">T17+T18+T19</f>
        <v>3645.74329116125</v>
      </c>
      <c r="U16" s="3">
        <f t="shared" si="32"/>
        <v>3645.74329116125</v>
      </c>
      <c r="V16" s="3">
        <f t="shared" ref="V16:W16" si="33">V17+V18+V19</f>
        <v>3645.74329116125</v>
      </c>
      <c r="W16" s="3">
        <f t="shared" si="33"/>
        <v>3645.74329116125</v>
      </c>
      <c r="X16" s="3">
        <f t="shared" ref="X16:Y16" si="34">X17+X18+X19</f>
        <v>3645.74329116125</v>
      </c>
      <c r="Y16" s="3">
        <f t="shared" si="34"/>
        <v>3645.74329116125</v>
      </c>
      <c r="Z16" s="3">
        <f t="shared" ref="Z16:AA16" si="35">Z17+Z18+Z19</f>
        <v>3645.74329116125</v>
      </c>
      <c r="AA16" s="3">
        <f t="shared" si="35"/>
        <v>3645.74329116125</v>
      </c>
      <c r="AB16" s="3">
        <f t="shared" ref="AB16:AC16" si="36">AB17+AB18+AB19</f>
        <v>3645.74329116125</v>
      </c>
      <c r="AC16" s="3">
        <f t="shared" si="36"/>
        <v>3645.74329116125</v>
      </c>
      <c r="AD16" s="3">
        <f t="shared" ref="AD16:AE16" si="37">AD17+AD18+AD19</f>
        <v>3645.74329116125</v>
      </c>
      <c r="AE16" s="3">
        <f t="shared" si="37"/>
        <v>3645.74329116125</v>
      </c>
      <c r="AF16" s="3">
        <f t="shared" ref="AF16:AG16" si="38">AF17+AF18+AF19</f>
        <v>3645.74329116125</v>
      </c>
      <c r="AG16" s="3">
        <f t="shared" si="38"/>
        <v>3645.74329116125</v>
      </c>
      <c r="AH16" s="3">
        <f t="shared" ref="AH16:AI16" si="39">AH17+AH18+AH19</f>
        <v>3645.74329116125</v>
      </c>
      <c r="AI16" s="3">
        <f t="shared" si="39"/>
        <v>3645.74329116125</v>
      </c>
      <c r="AJ16" s="3">
        <f t="shared" ref="AJ16" si="40">AJ17+AJ18+AJ19</f>
        <v>3645.74329116125</v>
      </c>
      <c r="AK16" s="3">
        <f>AK17+AK18+AK19</f>
        <v>3645.74329116125</v>
      </c>
    </row>
    <row r="17" spans="1:37" x14ac:dyDescent="0.2">
      <c r="A17" s="19" t="s">
        <v>4</v>
      </c>
      <c r="B17" s="3">
        <v>1387.1659999999999</v>
      </c>
      <c r="C17" s="3">
        <v>1387.1659999999999</v>
      </c>
      <c r="D17" s="3">
        <v>1387.1659999999999</v>
      </c>
      <c r="E17" s="3">
        <v>1387.1659999999999</v>
      </c>
      <c r="F17" s="3">
        <v>1803</v>
      </c>
      <c r="G17" s="3">
        <v>1591</v>
      </c>
      <c r="H17" s="3">
        <v>1611</v>
      </c>
      <c r="I17" s="3">
        <v>1611</v>
      </c>
      <c r="J17" s="3">
        <v>1611</v>
      </c>
      <c r="K17" s="3">
        <v>1547.2380000000001</v>
      </c>
      <c r="L17" s="3">
        <v>1567.829</v>
      </c>
      <c r="M17" s="3">
        <v>1567.829</v>
      </c>
      <c r="N17" s="3">
        <v>1727.454</v>
      </c>
      <c r="O17" s="3">
        <v>1727.454</v>
      </c>
      <c r="P17" s="3">
        <v>1765.7239999999999</v>
      </c>
      <c r="Q17" s="3">
        <v>1765.7239999999999</v>
      </c>
      <c r="R17" s="3">
        <v>1648.1090000000002</v>
      </c>
      <c r="S17" s="3">
        <v>1578.9189999999999</v>
      </c>
      <c r="T17" s="3">
        <v>1578.9189999999999</v>
      </c>
      <c r="U17" s="3">
        <v>1578.9189999999999</v>
      </c>
      <c r="V17" s="3">
        <v>1578.9189999999999</v>
      </c>
      <c r="W17" s="3">
        <v>1578.9189999999999</v>
      </c>
      <c r="X17" s="3">
        <v>1578.9189999999999</v>
      </c>
      <c r="Y17" s="3">
        <v>1578.9189999999999</v>
      </c>
      <c r="Z17" s="3">
        <v>1578.9189999999999</v>
      </c>
      <c r="AA17" s="3">
        <v>1578.9189999999999</v>
      </c>
      <c r="AB17" s="3">
        <v>1578.9189999999999</v>
      </c>
      <c r="AC17" s="3">
        <v>1578.9189999999999</v>
      </c>
      <c r="AD17" s="3">
        <v>1578.9189999999999</v>
      </c>
      <c r="AE17" s="3">
        <v>1578.9189999999999</v>
      </c>
      <c r="AF17" s="3">
        <v>1578.9189999999999</v>
      </c>
      <c r="AG17" s="3">
        <v>1578.9189999999999</v>
      </c>
      <c r="AH17" s="3">
        <v>1578.9189999999999</v>
      </c>
      <c r="AI17" s="3">
        <v>1578.9189999999999</v>
      </c>
      <c r="AJ17" s="3">
        <v>1578.9189999999999</v>
      </c>
      <c r="AK17" s="3">
        <v>1578.9189999999999</v>
      </c>
    </row>
    <row r="18" spans="1:37" x14ac:dyDescent="0.2">
      <c r="A18" s="20" t="s">
        <v>5</v>
      </c>
      <c r="B18" s="2">
        <v>250</v>
      </c>
      <c r="C18" s="2">
        <v>250</v>
      </c>
      <c r="D18" s="2">
        <v>250</v>
      </c>
      <c r="E18" s="2">
        <v>250</v>
      </c>
      <c r="F18" s="2">
        <v>250</v>
      </c>
      <c r="G18" s="2">
        <v>250</v>
      </c>
      <c r="H18" s="2">
        <v>250</v>
      </c>
      <c r="I18" s="2">
        <v>250</v>
      </c>
      <c r="J18" s="2">
        <v>250</v>
      </c>
      <c r="K18" s="2">
        <v>250</v>
      </c>
      <c r="L18" s="2">
        <v>250</v>
      </c>
      <c r="M18" s="2">
        <v>250</v>
      </c>
      <c r="N18" s="2">
        <v>300</v>
      </c>
      <c r="O18" s="2">
        <v>300</v>
      </c>
      <c r="P18" s="2">
        <v>300</v>
      </c>
      <c r="Q18" s="2">
        <v>300</v>
      </c>
      <c r="R18" s="2">
        <v>300</v>
      </c>
      <c r="S18" s="2">
        <v>297.90100000000001</v>
      </c>
      <c r="T18" s="2">
        <v>297.90100000000001</v>
      </c>
      <c r="U18" s="2">
        <v>297.90100000000001</v>
      </c>
      <c r="V18" s="2">
        <v>297.90100000000001</v>
      </c>
      <c r="W18" s="2">
        <v>297.90100000000001</v>
      </c>
      <c r="X18" s="2">
        <v>297.90100000000001</v>
      </c>
      <c r="Y18" s="2">
        <v>297.90100000000001</v>
      </c>
      <c r="Z18" s="2">
        <v>297.90100000000001</v>
      </c>
      <c r="AA18" s="2">
        <v>297.90100000000001</v>
      </c>
      <c r="AB18" s="2">
        <v>297.90100000000001</v>
      </c>
      <c r="AC18" s="2">
        <v>297.90100000000001</v>
      </c>
      <c r="AD18" s="2">
        <v>297.90100000000001</v>
      </c>
      <c r="AE18" s="2">
        <v>297.90100000000001</v>
      </c>
      <c r="AF18" s="2">
        <v>297.90100000000001</v>
      </c>
      <c r="AG18" s="2">
        <v>297.90100000000001</v>
      </c>
      <c r="AH18" s="2">
        <v>297.90100000000001</v>
      </c>
      <c r="AI18" s="2">
        <v>297.90100000000001</v>
      </c>
      <c r="AJ18" s="2">
        <v>297.90100000000001</v>
      </c>
      <c r="AK18" s="2">
        <v>297.90100000000001</v>
      </c>
    </row>
    <row r="19" spans="1:37" x14ac:dyDescent="0.2">
      <c r="A19" s="20" t="s">
        <v>6</v>
      </c>
      <c r="B19" s="2">
        <v>1014.7749999999997</v>
      </c>
      <c r="C19" s="2">
        <v>1014.7749999999997</v>
      </c>
      <c r="D19" s="2">
        <v>1498.7749999999999</v>
      </c>
      <c r="E19" s="2">
        <v>1498.7749999999999</v>
      </c>
      <c r="F19" s="2">
        <v>1215</v>
      </c>
      <c r="G19" s="2">
        <v>1159</v>
      </c>
      <c r="H19" s="2">
        <v>1184</v>
      </c>
      <c r="I19" s="2">
        <v>1215</v>
      </c>
      <c r="J19" s="2">
        <v>1215</v>
      </c>
      <c r="K19" s="2">
        <f t="shared" ref="K19" si="41">K20+K21</f>
        <v>1214.7120534276248</v>
      </c>
      <c r="L19" s="2">
        <f t="shared" ref="L19:Q19" si="42">L20+L21</f>
        <v>1225.2120534276248</v>
      </c>
      <c r="M19" s="2">
        <f t="shared" si="42"/>
        <v>1239.8740534276249</v>
      </c>
      <c r="N19" s="2">
        <f t="shared" si="42"/>
        <v>1441.7070534276254</v>
      </c>
      <c r="O19" s="2">
        <f t="shared" si="42"/>
        <v>1454.7210534276253</v>
      </c>
      <c r="P19" s="2">
        <f t="shared" si="42"/>
        <v>1633.6479999999999</v>
      </c>
      <c r="Q19" s="2">
        <f t="shared" si="42"/>
        <v>1680.212</v>
      </c>
      <c r="R19" s="2">
        <f t="shared" ref="R19:S19" si="43">R20+R21</f>
        <v>1725.212</v>
      </c>
      <c r="S19" s="2">
        <f t="shared" si="43"/>
        <v>1766.923</v>
      </c>
      <c r="T19" s="2">
        <f t="shared" ref="T19:U19" si="44">T20+T21</f>
        <v>1768.9232911612501</v>
      </c>
      <c r="U19" s="2">
        <f t="shared" si="44"/>
        <v>1768.9232911612501</v>
      </c>
      <c r="V19" s="2">
        <f t="shared" ref="V19:W19" si="45">V20+V21</f>
        <v>1768.9232911612501</v>
      </c>
      <c r="W19" s="2">
        <f t="shared" si="45"/>
        <v>1768.9232911612501</v>
      </c>
      <c r="X19" s="2">
        <f t="shared" ref="X19:Y19" si="46">X20+X21</f>
        <v>1768.9232911612501</v>
      </c>
      <c r="Y19" s="2">
        <f t="shared" si="46"/>
        <v>1768.9232911612501</v>
      </c>
      <c r="Z19" s="2">
        <f t="shared" ref="Z19:AA19" si="47">Z20+Z21</f>
        <v>1768.9232911612501</v>
      </c>
      <c r="AA19" s="2">
        <f t="shared" si="47"/>
        <v>1768.9232911612501</v>
      </c>
      <c r="AB19" s="2">
        <f t="shared" ref="AB19:AC19" si="48">AB20+AB21</f>
        <v>1768.9232911612501</v>
      </c>
      <c r="AC19" s="2">
        <f t="shared" si="48"/>
        <v>1768.9232911612501</v>
      </c>
      <c r="AD19" s="2">
        <f t="shared" ref="AD19:AE19" si="49">AD20+AD21</f>
        <v>1768.9232911612501</v>
      </c>
      <c r="AE19" s="2">
        <f t="shared" si="49"/>
        <v>1768.9232911612501</v>
      </c>
      <c r="AF19" s="2">
        <f t="shared" ref="AF19:AG19" si="50">AF20+AF21</f>
        <v>1768.9232911612501</v>
      </c>
      <c r="AG19" s="2">
        <f t="shared" si="50"/>
        <v>1768.9232911612501</v>
      </c>
      <c r="AH19" s="2">
        <f t="shared" ref="AH19:AI19" si="51">AH20+AH21</f>
        <v>1768.9232911612501</v>
      </c>
      <c r="AI19" s="2">
        <f t="shared" si="51"/>
        <v>1768.9232911612501</v>
      </c>
      <c r="AJ19" s="2">
        <f t="shared" ref="AJ19" si="52">AJ20+AJ21</f>
        <v>1768.9232911612501</v>
      </c>
      <c r="AK19" s="2">
        <f>AK20+AK21</f>
        <v>1768.9232911612501</v>
      </c>
    </row>
    <row r="20" spans="1:37" x14ac:dyDescent="0.2">
      <c r="A20" s="20" t="s">
        <v>19</v>
      </c>
      <c r="B20" s="2">
        <v>964.77499999999975</v>
      </c>
      <c r="C20" s="2">
        <v>964.77499999999975</v>
      </c>
      <c r="D20" s="2">
        <v>1448.7749999999999</v>
      </c>
      <c r="E20" s="2">
        <v>1448.7749999999999</v>
      </c>
      <c r="F20" s="2">
        <v>1065</v>
      </c>
      <c r="G20" s="2">
        <v>1084</v>
      </c>
      <c r="H20" s="2">
        <v>1084</v>
      </c>
      <c r="I20" s="2">
        <v>1065</v>
      </c>
      <c r="J20" s="2">
        <v>1065</v>
      </c>
      <c r="K20" s="2">
        <v>1064.7120534276248</v>
      </c>
      <c r="L20" s="2">
        <v>1050.2120534276248</v>
      </c>
      <c r="M20" s="2">
        <v>1050.2120534276248</v>
      </c>
      <c r="N20" s="2">
        <v>1220.2120534276253</v>
      </c>
      <c r="O20" s="2">
        <v>1220.2120534276253</v>
      </c>
      <c r="P20" s="2">
        <v>1355.212</v>
      </c>
      <c r="Q20" s="2">
        <v>1355.212</v>
      </c>
      <c r="R20" s="2">
        <v>1355.212</v>
      </c>
      <c r="S20" s="2">
        <v>1378.7</v>
      </c>
      <c r="T20" s="2">
        <v>1378.9042911612501</v>
      </c>
      <c r="U20" s="2">
        <v>1378.9042911612501</v>
      </c>
      <c r="V20" s="2">
        <v>1378.9042911612501</v>
      </c>
      <c r="W20" s="2">
        <v>1378.9042911612501</v>
      </c>
      <c r="X20" s="2">
        <v>1378.9042911612501</v>
      </c>
      <c r="Y20" s="2">
        <v>1378.9042911612501</v>
      </c>
      <c r="Z20" s="2">
        <v>1378.9042911612501</v>
      </c>
      <c r="AA20" s="2">
        <v>1378.9042911612501</v>
      </c>
      <c r="AB20" s="2">
        <v>1378.9042911612501</v>
      </c>
      <c r="AC20" s="2">
        <v>1378.9042911612501</v>
      </c>
      <c r="AD20" s="2">
        <v>1378.9042911612501</v>
      </c>
      <c r="AE20" s="2">
        <v>1378.9042911612501</v>
      </c>
      <c r="AF20" s="2">
        <v>1378.9042911612501</v>
      </c>
      <c r="AG20" s="2">
        <v>1378.9042911612501</v>
      </c>
      <c r="AH20" s="2">
        <v>1378.9042911612501</v>
      </c>
      <c r="AI20" s="2">
        <v>1378.9042911612501</v>
      </c>
      <c r="AJ20" s="2">
        <v>1378.9042911612501</v>
      </c>
      <c r="AK20" s="2">
        <v>1378.9042911612501</v>
      </c>
    </row>
    <row r="21" spans="1:37" x14ac:dyDescent="0.2">
      <c r="A21" s="20" t="s">
        <v>65</v>
      </c>
      <c r="B21" s="2">
        <f>B22</f>
        <v>50</v>
      </c>
      <c r="C21" s="2">
        <f t="shared" ref="C21:AK21" si="53">C22</f>
        <v>50</v>
      </c>
      <c r="D21" s="2">
        <f t="shared" si="53"/>
        <v>50</v>
      </c>
      <c r="E21" s="2">
        <f t="shared" si="53"/>
        <v>50</v>
      </c>
      <c r="F21" s="2">
        <f t="shared" si="53"/>
        <v>75</v>
      </c>
      <c r="G21" s="2">
        <f t="shared" si="53"/>
        <v>75</v>
      </c>
      <c r="H21" s="2">
        <f t="shared" si="53"/>
        <v>75</v>
      </c>
      <c r="I21" s="2">
        <f t="shared" si="53"/>
        <v>75</v>
      </c>
      <c r="J21" s="2">
        <f t="shared" si="53"/>
        <v>75</v>
      </c>
      <c r="K21" s="2">
        <f t="shared" si="53"/>
        <v>150</v>
      </c>
      <c r="L21" s="2">
        <f t="shared" si="53"/>
        <v>175</v>
      </c>
      <c r="M21" s="2">
        <f t="shared" si="53"/>
        <v>189.66200000000001</v>
      </c>
      <c r="N21" s="2">
        <f t="shared" si="53"/>
        <v>221.495</v>
      </c>
      <c r="O21" s="2">
        <f t="shared" si="53"/>
        <v>234.50899999999999</v>
      </c>
      <c r="P21" s="2">
        <f t="shared" si="53"/>
        <v>278.43599999999998</v>
      </c>
      <c r="Q21" s="2">
        <f t="shared" si="53"/>
        <v>325</v>
      </c>
      <c r="R21" s="2">
        <f t="shared" si="53"/>
        <v>370</v>
      </c>
      <c r="S21" s="2">
        <f t="shared" si="53"/>
        <v>388.22300000000001</v>
      </c>
      <c r="T21" s="2">
        <f t="shared" si="53"/>
        <v>390.01900000000001</v>
      </c>
      <c r="U21" s="2">
        <f t="shared" si="53"/>
        <v>390.01900000000001</v>
      </c>
      <c r="V21" s="2">
        <f t="shared" si="53"/>
        <v>390.01900000000001</v>
      </c>
      <c r="W21" s="2">
        <f t="shared" si="53"/>
        <v>390.01900000000001</v>
      </c>
      <c r="X21" s="2">
        <f t="shared" si="53"/>
        <v>390.01900000000001</v>
      </c>
      <c r="Y21" s="2">
        <f t="shared" si="53"/>
        <v>390.01900000000001</v>
      </c>
      <c r="Z21" s="2">
        <f t="shared" si="53"/>
        <v>390.01900000000001</v>
      </c>
      <c r="AA21" s="2">
        <f t="shared" si="53"/>
        <v>390.01900000000001</v>
      </c>
      <c r="AB21" s="2">
        <f t="shared" si="53"/>
        <v>390.01900000000001</v>
      </c>
      <c r="AC21" s="2">
        <f t="shared" si="53"/>
        <v>390.01900000000001</v>
      </c>
      <c r="AD21" s="2">
        <f t="shared" si="53"/>
        <v>390.01900000000001</v>
      </c>
      <c r="AE21" s="2">
        <f t="shared" si="53"/>
        <v>390.01900000000001</v>
      </c>
      <c r="AF21" s="2">
        <f t="shared" si="53"/>
        <v>390.01900000000001</v>
      </c>
      <c r="AG21" s="2">
        <f t="shared" si="53"/>
        <v>390.01900000000001</v>
      </c>
      <c r="AH21" s="2">
        <f t="shared" si="53"/>
        <v>390.01900000000001</v>
      </c>
      <c r="AI21" s="2">
        <f t="shared" si="53"/>
        <v>390.01900000000001</v>
      </c>
      <c r="AJ21" s="2">
        <f t="shared" si="53"/>
        <v>390.01900000000001</v>
      </c>
      <c r="AK21" s="2">
        <f t="shared" si="53"/>
        <v>390.01900000000001</v>
      </c>
    </row>
    <row r="22" spans="1:37" x14ac:dyDescent="0.2">
      <c r="A22" s="20" t="s">
        <v>66</v>
      </c>
      <c r="B22" s="2">
        <v>50</v>
      </c>
      <c r="C22" s="2">
        <v>50</v>
      </c>
      <c r="D22" s="2">
        <v>50</v>
      </c>
      <c r="E22" s="2">
        <v>50</v>
      </c>
      <c r="F22" s="2">
        <v>75</v>
      </c>
      <c r="G22" s="2">
        <v>75</v>
      </c>
      <c r="H22" s="2">
        <v>75</v>
      </c>
      <c r="I22" s="2">
        <v>75</v>
      </c>
      <c r="J22" s="2">
        <v>75</v>
      </c>
      <c r="K22" s="2">
        <v>150</v>
      </c>
      <c r="L22" s="2">
        <v>175</v>
      </c>
      <c r="M22" s="2">
        <v>189.66200000000001</v>
      </c>
      <c r="N22" s="2">
        <v>221.495</v>
      </c>
      <c r="O22" s="2">
        <v>234.50899999999999</v>
      </c>
      <c r="P22" s="2">
        <v>278.43599999999998</v>
      </c>
      <c r="Q22" s="2">
        <v>325</v>
      </c>
      <c r="R22" s="2">
        <v>370</v>
      </c>
      <c r="S22" s="2">
        <v>388.22300000000001</v>
      </c>
      <c r="T22" s="2">
        <v>390.01900000000001</v>
      </c>
      <c r="U22" s="2">
        <v>390.01900000000001</v>
      </c>
      <c r="V22" s="2">
        <v>390.01900000000001</v>
      </c>
      <c r="W22" s="2">
        <v>390.01900000000001</v>
      </c>
      <c r="X22" s="2">
        <v>390.01900000000001</v>
      </c>
      <c r="Y22" s="2">
        <v>390.01900000000001</v>
      </c>
      <c r="Z22" s="2">
        <v>390.01900000000001</v>
      </c>
      <c r="AA22" s="2">
        <v>390.01900000000001</v>
      </c>
      <c r="AB22" s="2">
        <v>390.01900000000001</v>
      </c>
      <c r="AC22" s="2">
        <v>390.01900000000001</v>
      </c>
      <c r="AD22" s="2">
        <v>390.01900000000001</v>
      </c>
      <c r="AE22" s="2">
        <v>390.01900000000001</v>
      </c>
      <c r="AF22" s="2">
        <v>390.01900000000001</v>
      </c>
      <c r="AG22" s="2">
        <v>390.01900000000001</v>
      </c>
      <c r="AH22" s="2">
        <v>390.01900000000001</v>
      </c>
      <c r="AI22" s="2">
        <v>390.01900000000001</v>
      </c>
      <c r="AJ22" s="2">
        <v>390.01900000000001</v>
      </c>
      <c r="AK22" s="2">
        <v>390.01900000000001</v>
      </c>
    </row>
    <row r="23" spans="1:37" x14ac:dyDescent="0.2">
      <c r="A23" s="20" t="s">
        <v>75</v>
      </c>
      <c r="B23" s="3" t="s">
        <v>74</v>
      </c>
      <c r="C23" s="3" t="s">
        <v>74</v>
      </c>
      <c r="D23" s="3" t="s">
        <v>74</v>
      </c>
      <c r="E23" s="3" t="s">
        <v>74</v>
      </c>
      <c r="F23" s="3" t="s">
        <v>74</v>
      </c>
      <c r="G23" s="3" t="s">
        <v>74</v>
      </c>
      <c r="H23" s="3" t="s">
        <v>74</v>
      </c>
      <c r="I23" s="3" t="s">
        <v>74</v>
      </c>
      <c r="J23" s="3" t="s">
        <v>74</v>
      </c>
      <c r="K23" s="3" t="s">
        <v>74</v>
      </c>
      <c r="L23" s="3" t="s">
        <v>74</v>
      </c>
      <c r="M23" s="3" t="s">
        <v>74</v>
      </c>
      <c r="N23" s="3" t="s">
        <v>74</v>
      </c>
      <c r="O23" s="3" t="s">
        <v>74</v>
      </c>
      <c r="P23" s="3" t="s">
        <v>74</v>
      </c>
      <c r="Q23" s="3" t="s">
        <v>74</v>
      </c>
      <c r="R23" s="3" t="s">
        <v>74</v>
      </c>
      <c r="S23" s="3" t="s">
        <v>74</v>
      </c>
      <c r="T23" s="3" t="s">
        <v>74</v>
      </c>
      <c r="U23" s="3" t="s">
        <v>74</v>
      </c>
      <c r="V23" s="3" t="s">
        <v>74</v>
      </c>
      <c r="W23" s="3" t="s">
        <v>74</v>
      </c>
      <c r="X23" s="3" t="s">
        <v>74</v>
      </c>
      <c r="Y23" s="3" t="s">
        <v>74</v>
      </c>
      <c r="Z23" s="3" t="s">
        <v>74</v>
      </c>
      <c r="AA23" s="3" t="s">
        <v>74</v>
      </c>
      <c r="AB23" s="3" t="s">
        <v>74</v>
      </c>
      <c r="AC23" s="3" t="s">
        <v>74</v>
      </c>
      <c r="AD23" s="3" t="s">
        <v>74</v>
      </c>
      <c r="AE23" s="3" t="s">
        <v>74</v>
      </c>
      <c r="AF23" s="3" t="s">
        <v>74</v>
      </c>
      <c r="AG23" s="3" t="s">
        <v>74</v>
      </c>
      <c r="AH23" s="3" t="s">
        <v>74</v>
      </c>
      <c r="AI23" s="3" t="s">
        <v>74</v>
      </c>
      <c r="AJ23" s="3" t="s">
        <v>74</v>
      </c>
      <c r="AK23" s="3" t="s">
        <v>74</v>
      </c>
    </row>
    <row r="24" spans="1:37" x14ac:dyDescent="0.2">
      <c r="A24" s="20" t="s">
        <v>76</v>
      </c>
      <c r="B24" s="3" t="s">
        <v>74</v>
      </c>
      <c r="C24" s="3" t="s">
        <v>74</v>
      </c>
      <c r="D24" s="3" t="s">
        <v>74</v>
      </c>
      <c r="E24" s="3" t="s">
        <v>74</v>
      </c>
      <c r="F24" s="3" t="s">
        <v>74</v>
      </c>
      <c r="G24" s="3" t="s">
        <v>74</v>
      </c>
      <c r="H24" s="3" t="s">
        <v>74</v>
      </c>
      <c r="I24" s="3" t="s">
        <v>74</v>
      </c>
      <c r="J24" s="3" t="s">
        <v>74</v>
      </c>
      <c r="K24" s="3" t="s">
        <v>74</v>
      </c>
      <c r="L24" s="3" t="s">
        <v>74</v>
      </c>
      <c r="M24" s="3" t="s">
        <v>74</v>
      </c>
      <c r="N24" s="3" t="s">
        <v>74</v>
      </c>
      <c r="O24" s="3" t="s">
        <v>74</v>
      </c>
      <c r="P24" s="3" t="s">
        <v>74</v>
      </c>
      <c r="Q24" s="3" t="s">
        <v>74</v>
      </c>
      <c r="R24" s="3" t="s">
        <v>74</v>
      </c>
      <c r="S24" s="3" t="s">
        <v>74</v>
      </c>
      <c r="T24" s="3" t="s">
        <v>74</v>
      </c>
      <c r="U24" s="3" t="s">
        <v>74</v>
      </c>
      <c r="V24" s="3" t="s">
        <v>74</v>
      </c>
      <c r="W24" s="3" t="s">
        <v>74</v>
      </c>
      <c r="X24" s="3" t="s">
        <v>74</v>
      </c>
      <c r="Y24" s="3" t="s">
        <v>74</v>
      </c>
      <c r="Z24" s="3" t="s">
        <v>74</v>
      </c>
      <c r="AA24" s="3" t="s">
        <v>74</v>
      </c>
      <c r="AB24" s="3" t="s">
        <v>74</v>
      </c>
      <c r="AC24" s="3" t="s">
        <v>74</v>
      </c>
      <c r="AD24" s="3" t="s">
        <v>74</v>
      </c>
      <c r="AE24" s="3" t="s">
        <v>74</v>
      </c>
      <c r="AF24" s="3" t="s">
        <v>74</v>
      </c>
      <c r="AG24" s="3" t="s">
        <v>74</v>
      </c>
      <c r="AH24" s="3" t="s">
        <v>74</v>
      </c>
      <c r="AI24" s="3" t="s">
        <v>74</v>
      </c>
      <c r="AJ24" s="3" t="s">
        <v>74</v>
      </c>
      <c r="AK24" s="3" t="s">
        <v>74</v>
      </c>
    </row>
    <row r="25" spans="1:37" x14ac:dyDescent="0.2">
      <c r="A25" s="20" t="s">
        <v>73</v>
      </c>
      <c r="B25" s="3" t="s">
        <v>74</v>
      </c>
      <c r="C25" s="3" t="s">
        <v>74</v>
      </c>
      <c r="D25" s="3" t="s">
        <v>74</v>
      </c>
      <c r="E25" s="3" t="s">
        <v>74</v>
      </c>
      <c r="F25" s="3" t="s">
        <v>74</v>
      </c>
      <c r="G25" s="3" t="s">
        <v>74</v>
      </c>
      <c r="H25" s="3" t="s">
        <v>74</v>
      </c>
      <c r="I25" s="3" t="s">
        <v>74</v>
      </c>
      <c r="J25" s="3" t="s">
        <v>74</v>
      </c>
      <c r="K25" s="3" t="s">
        <v>74</v>
      </c>
      <c r="L25" s="3" t="s">
        <v>74</v>
      </c>
      <c r="M25" s="3" t="s">
        <v>74</v>
      </c>
      <c r="N25" s="3" t="s">
        <v>74</v>
      </c>
      <c r="O25" s="3" t="s">
        <v>74</v>
      </c>
      <c r="P25" s="3" t="s">
        <v>74</v>
      </c>
      <c r="Q25" s="3" t="s">
        <v>74</v>
      </c>
      <c r="R25" s="3" t="s">
        <v>74</v>
      </c>
      <c r="S25" s="3" t="s">
        <v>74</v>
      </c>
      <c r="T25" s="3" t="s">
        <v>74</v>
      </c>
      <c r="U25" s="3" t="s">
        <v>74</v>
      </c>
      <c r="V25" s="3" t="s">
        <v>74</v>
      </c>
      <c r="W25" s="3" t="s">
        <v>74</v>
      </c>
      <c r="X25" s="3" t="s">
        <v>74</v>
      </c>
      <c r="Y25" s="3" t="s">
        <v>74</v>
      </c>
      <c r="Z25" s="3" t="s">
        <v>74</v>
      </c>
      <c r="AA25" s="3" t="s">
        <v>74</v>
      </c>
      <c r="AB25" s="3" t="s">
        <v>74</v>
      </c>
      <c r="AC25" s="3" t="s">
        <v>74</v>
      </c>
      <c r="AD25" s="3" t="s">
        <v>74</v>
      </c>
      <c r="AE25" s="3" t="s">
        <v>74</v>
      </c>
      <c r="AF25" s="3" t="s">
        <v>74</v>
      </c>
      <c r="AG25" s="3" t="s">
        <v>74</v>
      </c>
      <c r="AH25" s="3" t="s">
        <v>74</v>
      </c>
      <c r="AI25" s="3" t="s">
        <v>74</v>
      </c>
      <c r="AJ25" s="3" t="s">
        <v>74</v>
      </c>
      <c r="AK25" s="3" t="s">
        <v>74</v>
      </c>
    </row>
    <row r="26" spans="1:37" x14ac:dyDescent="0.2">
      <c r="A26" s="20" t="s">
        <v>7</v>
      </c>
      <c r="B26" s="3">
        <v>13767.424883</v>
      </c>
      <c r="C26" s="3">
        <v>13717.424883</v>
      </c>
      <c r="D26" s="3">
        <v>13920.525247721351</v>
      </c>
      <c r="E26" s="3">
        <v>13936.940999999999</v>
      </c>
      <c r="F26" s="3">
        <v>14006</v>
      </c>
      <c r="G26" s="3">
        <v>13967</v>
      </c>
      <c r="H26" s="3">
        <v>14105</v>
      </c>
      <c r="I26" s="3">
        <v>14018</v>
      </c>
      <c r="J26" s="3">
        <v>14018</v>
      </c>
      <c r="K26" s="3">
        <f>K7+K8+K16</f>
        <v>14158.472053427624</v>
      </c>
      <c r="L26" s="3">
        <f t="shared" ref="L26:M26" si="54">L7+L8+L16</f>
        <v>14132.32021995948</v>
      </c>
      <c r="M26" s="3">
        <f t="shared" si="54"/>
        <v>14071.977653427624</v>
      </c>
      <c r="N26" s="3">
        <f t="shared" ref="N26:O26" si="55">N7+N8+N16</f>
        <v>14403.213653427625</v>
      </c>
      <c r="O26" s="3">
        <f t="shared" si="55"/>
        <v>14307.363653427625</v>
      </c>
      <c r="P26" s="3">
        <f t="shared" ref="P26:Q26" si="56">P7+P8+P16</f>
        <v>14521.7736</v>
      </c>
      <c r="Q26" s="3">
        <f t="shared" si="56"/>
        <v>14567.542600000001</v>
      </c>
      <c r="R26" s="3">
        <f t="shared" ref="R26:S26" si="57">R7+R8+R16</f>
        <v>14443.4496</v>
      </c>
      <c r="S26" s="3">
        <f t="shared" si="57"/>
        <v>14465.201999999999</v>
      </c>
      <c r="T26" s="3">
        <f t="shared" ref="T26:U26" si="58">T7+T8+T16</f>
        <v>14485.364291161251</v>
      </c>
      <c r="U26" s="3">
        <f t="shared" si="58"/>
        <v>14486.969291161251</v>
      </c>
      <c r="V26" s="3">
        <f t="shared" ref="V26:W26" si="59">V7+V8+V16</f>
        <v>14506.228291161249</v>
      </c>
      <c r="W26" s="3">
        <f t="shared" si="59"/>
        <v>14507.826291161251</v>
      </c>
      <c r="X26" s="3">
        <f t="shared" ref="X26:Y26" si="60">X7+X8+X16</f>
        <v>14507.826291161251</v>
      </c>
      <c r="Y26" s="3">
        <f t="shared" si="60"/>
        <v>14507.826291161251</v>
      </c>
      <c r="Z26" s="3">
        <f t="shared" ref="Z26:AA26" si="61">Z7+Z8+Z16</f>
        <v>14507.826291161251</v>
      </c>
      <c r="AA26" s="3">
        <f t="shared" si="61"/>
        <v>14507.826291161251</v>
      </c>
      <c r="AB26" s="3">
        <f t="shared" ref="AB26:AC26" si="62">AB7+AB8+AB16</f>
        <v>14507.826291161251</v>
      </c>
      <c r="AC26" s="3">
        <f t="shared" si="62"/>
        <v>14507.826291161251</v>
      </c>
      <c r="AD26" s="3">
        <f t="shared" ref="AD26:AE26" si="63">AD7+AD8+AD16</f>
        <v>14507.826291161251</v>
      </c>
      <c r="AE26" s="3">
        <f t="shared" si="63"/>
        <v>14507.826291161251</v>
      </c>
      <c r="AF26" s="3">
        <f t="shared" ref="AF26:AG26" si="64">AF7+AF8+AF16</f>
        <v>14507.826291161251</v>
      </c>
      <c r="AG26" s="3">
        <f t="shared" si="64"/>
        <v>14507.826291161251</v>
      </c>
      <c r="AH26" s="3">
        <f t="shared" ref="AH26:AI26" si="65">AH7+AH8+AH16</f>
        <v>14507.826291161251</v>
      </c>
      <c r="AI26" s="3">
        <f t="shared" si="65"/>
        <v>14507.826291161251</v>
      </c>
      <c r="AJ26" s="3">
        <f t="shared" ref="AJ26:AK26" si="66">AJ7+AJ8+AJ16</f>
        <v>14507.826291161251</v>
      </c>
      <c r="AK26" s="3">
        <f t="shared" si="66"/>
        <v>14507.826291161251</v>
      </c>
    </row>
    <row r="27" spans="1:37" x14ac:dyDescent="0.2">
      <c r="A27" s="18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 x14ac:dyDescent="0.2">
      <c r="A28" s="19" t="s">
        <v>8</v>
      </c>
      <c r="B28" s="2">
        <v>35</v>
      </c>
      <c r="C28" s="2">
        <v>35</v>
      </c>
      <c r="D28" s="2">
        <v>35</v>
      </c>
      <c r="E28" s="2">
        <v>35</v>
      </c>
      <c r="F28" s="2">
        <v>35</v>
      </c>
      <c r="G28" s="2">
        <v>35</v>
      </c>
      <c r="H28" s="2">
        <v>35</v>
      </c>
      <c r="I28" s="2">
        <v>35</v>
      </c>
      <c r="J28" s="2">
        <v>35</v>
      </c>
      <c r="K28" s="2">
        <v>35</v>
      </c>
      <c r="L28" s="2">
        <v>35</v>
      </c>
      <c r="M28" s="2">
        <v>35</v>
      </c>
      <c r="N28" s="2">
        <v>35</v>
      </c>
      <c r="O28" s="2">
        <v>35</v>
      </c>
      <c r="P28" s="2">
        <v>35</v>
      </c>
      <c r="Q28" s="2">
        <v>35</v>
      </c>
      <c r="R28" s="2">
        <v>35</v>
      </c>
      <c r="S28" s="2">
        <v>35</v>
      </c>
      <c r="T28" s="2">
        <v>28.940999999999999</v>
      </c>
      <c r="U28" s="2">
        <v>28.940999999999999</v>
      </c>
      <c r="V28" s="2">
        <v>28.940999999999999</v>
      </c>
      <c r="W28" s="2">
        <v>28.940999999999999</v>
      </c>
      <c r="X28" s="2">
        <v>28.940999999999999</v>
      </c>
      <c r="Y28" s="2">
        <v>28.940999999999999</v>
      </c>
      <c r="Z28" s="2">
        <v>28.940999999999999</v>
      </c>
      <c r="AA28" s="2">
        <v>28.940999999999999</v>
      </c>
      <c r="AB28" s="2">
        <v>28.940999999999999</v>
      </c>
      <c r="AC28" s="2">
        <v>28.940999999999999</v>
      </c>
      <c r="AD28" s="2">
        <v>28.940999999999999</v>
      </c>
      <c r="AE28" s="2">
        <v>28.940999999999999</v>
      </c>
      <c r="AF28" s="2">
        <v>28.940999999999999</v>
      </c>
      <c r="AG28" s="2">
        <v>28.940999999999999</v>
      </c>
      <c r="AH28" s="2">
        <v>28.940999999999999</v>
      </c>
      <c r="AI28" s="2">
        <v>28.940999999999999</v>
      </c>
      <c r="AJ28" s="2">
        <v>28.940999999999999</v>
      </c>
      <c r="AK28" s="2">
        <v>28.940999999999999</v>
      </c>
    </row>
    <row r="29" spans="1:37" x14ac:dyDescent="0.2">
      <c r="A29" s="18" t="s">
        <v>9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64.843291161250363</v>
      </c>
      <c r="U29" s="2">
        <v>66.343291161249908</v>
      </c>
      <c r="V29" s="2">
        <v>81.130291161248124</v>
      </c>
      <c r="W29" s="2">
        <v>81.130291161248124</v>
      </c>
      <c r="X29" s="2">
        <v>81.130291161248124</v>
      </c>
      <c r="Y29" s="2">
        <v>81.130291161248124</v>
      </c>
      <c r="Z29" s="2">
        <v>81.130291161248124</v>
      </c>
      <c r="AA29" s="2">
        <v>81.130291161248124</v>
      </c>
      <c r="AB29" s="2">
        <v>81.130291161248124</v>
      </c>
      <c r="AC29" s="2">
        <v>81.130291161248124</v>
      </c>
      <c r="AD29" s="2">
        <v>81.130291161248124</v>
      </c>
      <c r="AE29" s="2">
        <v>81.130291161248124</v>
      </c>
      <c r="AF29" s="2">
        <v>81.130291161248124</v>
      </c>
      <c r="AG29" s="2">
        <v>81.130291161248124</v>
      </c>
      <c r="AH29" s="2">
        <v>81.130291161248124</v>
      </c>
      <c r="AI29" s="2">
        <v>81.130291161248124</v>
      </c>
      <c r="AJ29" s="2">
        <v>81.130291161248124</v>
      </c>
      <c r="AK29" s="2">
        <v>81.130291161248124</v>
      </c>
    </row>
    <row r="30" spans="1:37" x14ac:dyDescent="0.2">
      <c r="A30" s="19" t="s">
        <v>27</v>
      </c>
      <c r="B30" s="2">
        <v>12230</v>
      </c>
      <c r="C30" s="2">
        <v>12230</v>
      </c>
      <c r="D30" s="2">
        <v>12230</v>
      </c>
      <c r="E30" s="2">
        <v>12230</v>
      </c>
      <c r="F30" s="2">
        <v>12305</v>
      </c>
      <c r="G30" s="2">
        <v>12305</v>
      </c>
      <c r="H30" s="2">
        <v>12305</v>
      </c>
      <c r="I30" s="2">
        <v>12305</v>
      </c>
      <c r="J30" s="2">
        <v>12305</v>
      </c>
      <c r="K30" s="2">
        <f t="shared" ref="K30:L30" si="67">K31+K32</f>
        <v>12305</v>
      </c>
      <c r="L30" s="2">
        <f t="shared" si="67"/>
        <v>12405</v>
      </c>
      <c r="M30" s="2">
        <f t="shared" ref="M30:N30" si="68">M31+M32</f>
        <v>12470</v>
      </c>
      <c r="N30" s="2">
        <f t="shared" si="68"/>
        <v>12555</v>
      </c>
      <c r="O30" s="2">
        <f t="shared" ref="O30:P30" si="69">O31+O32</f>
        <v>12555</v>
      </c>
      <c r="P30" s="2">
        <f t="shared" si="69"/>
        <v>12705</v>
      </c>
      <c r="Q30" s="2">
        <f t="shared" ref="Q30" si="70">Q31+Q32</f>
        <v>12705</v>
      </c>
      <c r="R30" s="2">
        <f t="shared" ref="R30:S30" si="71">R31+R32</f>
        <v>12655</v>
      </c>
      <c r="S30" s="2">
        <f t="shared" si="71"/>
        <v>12657</v>
      </c>
      <c r="T30" s="2">
        <f t="shared" ref="T30:U30" si="72">T31+T32</f>
        <v>12577.555</v>
      </c>
      <c r="U30" s="2">
        <f t="shared" si="72"/>
        <v>12577.555</v>
      </c>
      <c r="V30" s="2">
        <f t="shared" ref="V30:W30" si="73">V31+V32</f>
        <v>12577.555</v>
      </c>
      <c r="W30" s="2">
        <f t="shared" si="73"/>
        <v>12577.555</v>
      </c>
      <c r="X30" s="2">
        <f t="shared" ref="X30:Y30" si="74">X31+X32</f>
        <v>12577.555</v>
      </c>
      <c r="Y30" s="2">
        <f t="shared" si="74"/>
        <v>12577.555</v>
      </c>
      <c r="Z30" s="2">
        <f t="shared" ref="Z30:AA30" si="75">Z31+Z32</f>
        <v>12577.555</v>
      </c>
      <c r="AA30" s="2">
        <f t="shared" si="75"/>
        <v>12577.555</v>
      </c>
      <c r="AB30" s="2">
        <f t="shared" ref="AB30:AC30" si="76">AB31+AB32</f>
        <v>12577.555</v>
      </c>
      <c r="AC30" s="2">
        <f t="shared" si="76"/>
        <v>12577.555</v>
      </c>
      <c r="AD30" s="2">
        <f t="shared" ref="AD30:AE30" si="77">AD31+AD32</f>
        <v>12577.555</v>
      </c>
      <c r="AE30" s="2">
        <f t="shared" si="77"/>
        <v>12577.555</v>
      </c>
      <c r="AF30" s="2">
        <f t="shared" ref="AF30:AG30" si="78">AF31+AF32</f>
        <v>12577.555</v>
      </c>
      <c r="AG30" s="2">
        <f t="shared" si="78"/>
        <v>12577.555</v>
      </c>
      <c r="AH30" s="2">
        <f t="shared" ref="AH30:AI30" si="79">AH31+AH32</f>
        <v>12577.555</v>
      </c>
      <c r="AI30" s="2">
        <f t="shared" si="79"/>
        <v>12577.555</v>
      </c>
      <c r="AJ30" s="2">
        <f t="shared" ref="AJ30:AK30" si="80">AJ31+AJ32</f>
        <v>12577.555</v>
      </c>
      <c r="AK30" s="2">
        <f t="shared" si="80"/>
        <v>12577.555</v>
      </c>
    </row>
    <row r="31" spans="1:37" x14ac:dyDescent="0.2">
      <c r="A31" s="19" t="s">
        <v>18</v>
      </c>
      <c r="B31" s="2">
        <v>12125</v>
      </c>
      <c r="C31" s="2">
        <v>12125</v>
      </c>
      <c r="D31" s="2">
        <v>12125</v>
      </c>
      <c r="E31" s="2">
        <v>12125</v>
      </c>
      <c r="F31" s="2">
        <v>12200</v>
      </c>
      <c r="G31" s="2">
        <v>12200</v>
      </c>
      <c r="H31" s="2">
        <v>12200</v>
      </c>
      <c r="I31" s="2">
        <v>12200</v>
      </c>
      <c r="J31" s="2">
        <v>12200</v>
      </c>
      <c r="K31" s="2">
        <v>12200</v>
      </c>
      <c r="L31" s="2">
        <v>12300</v>
      </c>
      <c r="M31" s="2">
        <v>12365</v>
      </c>
      <c r="N31" s="2">
        <v>12450</v>
      </c>
      <c r="O31" s="2">
        <v>12450</v>
      </c>
      <c r="P31" s="2">
        <v>12600</v>
      </c>
      <c r="Q31" s="2">
        <v>12600</v>
      </c>
      <c r="R31" s="2">
        <v>12550</v>
      </c>
      <c r="S31" s="2">
        <v>12550</v>
      </c>
      <c r="T31" s="2">
        <v>12470.154</v>
      </c>
      <c r="U31" s="2">
        <v>12470.154</v>
      </c>
      <c r="V31" s="2">
        <v>12470.154</v>
      </c>
      <c r="W31" s="2">
        <v>12470.154</v>
      </c>
      <c r="X31" s="2">
        <v>12470.154</v>
      </c>
      <c r="Y31" s="2">
        <v>12470.154</v>
      </c>
      <c r="Z31" s="2">
        <v>12470.154</v>
      </c>
      <c r="AA31" s="2">
        <v>12470.154</v>
      </c>
      <c r="AB31" s="2">
        <v>12470.154</v>
      </c>
      <c r="AC31" s="2">
        <v>12470.154</v>
      </c>
      <c r="AD31" s="2">
        <v>12470.154</v>
      </c>
      <c r="AE31" s="2">
        <v>12470.154</v>
      </c>
      <c r="AF31" s="2">
        <v>12470.154</v>
      </c>
      <c r="AG31" s="2">
        <v>12470.154</v>
      </c>
      <c r="AH31" s="2">
        <v>12470.154</v>
      </c>
      <c r="AI31" s="2">
        <v>12470.154</v>
      </c>
      <c r="AJ31" s="2">
        <v>12470.154</v>
      </c>
      <c r="AK31" s="2">
        <v>12470.154</v>
      </c>
    </row>
    <row r="32" spans="1:37" x14ac:dyDescent="0.2">
      <c r="A32" s="19" t="s">
        <v>10</v>
      </c>
      <c r="B32" s="2">
        <v>105</v>
      </c>
      <c r="C32" s="2">
        <v>105</v>
      </c>
      <c r="D32" s="2">
        <v>105</v>
      </c>
      <c r="E32" s="2">
        <v>105</v>
      </c>
      <c r="F32" s="2">
        <v>105</v>
      </c>
      <c r="G32" s="2">
        <v>105</v>
      </c>
      <c r="H32" s="2">
        <v>105</v>
      </c>
      <c r="I32" s="2">
        <v>105</v>
      </c>
      <c r="J32" s="2">
        <v>105</v>
      </c>
      <c r="K32" s="2">
        <v>105</v>
      </c>
      <c r="L32" s="2">
        <v>105</v>
      </c>
      <c r="M32" s="2">
        <v>105</v>
      </c>
      <c r="N32" s="2">
        <v>105</v>
      </c>
      <c r="O32" s="2">
        <v>105</v>
      </c>
      <c r="P32" s="2">
        <v>105</v>
      </c>
      <c r="Q32" s="2">
        <v>105</v>
      </c>
      <c r="R32" s="2">
        <v>105</v>
      </c>
      <c r="S32" s="2">
        <v>107</v>
      </c>
      <c r="T32" s="2">
        <v>107.40100000000001</v>
      </c>
      <c r="U32" s="2">
        <v>107.40100000000001</v>
      </c>
      <c r="V32" s="2">
        <v>107.40100000000001</v>
      </c>
      <c r="W32" s="2">
        <v>107.40100000000001</v>
      </c>
      <c r="X32" s="2">
        <v>107.40100000000001</v>
      </c>
      <c r="Y32" s="2">
        <v>107.40100000000001</v>
      </c>
      <c r="Z32" s="2">
        <v>107.40100000000001</v>
      </c>
      <c r="AA32" s="2">
        <v>107.40100000000001</v>
      </c>
      <c r="AB32" s="2">
        <v>107.40100000000001</v>
      </c>
      <c r="AC32" s="2">
        <v>107.40100000000001</v>
      </c>
      <c r="AD32" s="2">
        <v>107.40100000000001</v>
      </c>
      <c r="AE32" s="2">
        <v>107.40100000000001</v>
      </c>
      <c r="AF32" s="2">
        <v>107.40100000000001</v>
      </c>
      <c r="AG32" s="2">
        <v>107.40100000000001</v>
      </c>
      <c r="AH32" s="2">
        <v>107.40100000000001</v>
      </c>
      <c r="AI32" s="2">
        <v>107.40100000000001</v>
      </c>
      <c r="AJ32" s="2">
        <v>107.40100000000001</v>
      </c>
      <c r="AK32" s="2">
        <v>107.40100000000001</v>
      </c>
    </row>
    <row r="33" spans="1:37" x14ac:dyDescent="0.2">
      <c r="A33" s="19" t="s">
        <v>31</v>
      </c>
      <c r="B33" s="2">
        <v>12265</v>
      </c>
      <c r="C33" s="2">
        <v>12265</v>
      </c>
      <c r="D33" s="2">
        <v>12265</v>
      </c>
      <c r="E33" s="2">
        <v>12265</v>
      </c>
      <c r="F33" s="2">
        <v>12340</v>
      </c>
      <c r="G33" s="2">
        <v>12340</v>
      </c>
      <c r="H33" s="2">
        <v>12340</v>
      </c>
      <c r="I33" s="2">
        <v>12340</v>
      </c>
      <c r="J33" s="2">
        <v>12340</v>
      </c>
      <c r="K33" s="2">
        <f t="shared" ref="K33:P33" si="81">K28+K29+K30</f>
        <v>12340</v>
      </c>
      <c r="L33" s="2">
        <f t="shared" si="81"/>
        <v>12440</v>
      </c>
      <c r="M33" s="2">
        <f t="shared" si="81"/>
        <v>12505</v>
      </c>
      <c r="N33" s="2">
        <f t="shared" si="81"/>
        <v>12590</v>
      </c>
      <c r="O33" s="2">
        <f t="shared" si="81"/>
        <v>12590</v>
      </c>
      <c r="P33" s="2">
        <f t="shared" si="81"/>
        <v>12740</v>
      </c>
      <c r="Q33" s="2">
        <f t="shared" ref="Q33" si="82">Q28+Q29+Q30</f>
        <v>12740</v>
      </c>
      <c r="R33" s="2">
        <f t="shared" ref="R33:S33" si="83">R28+R29+R30</f>
        <v>12690</v>
      </c>
      <c r="S33" s="2">
        <f t="shared" si="83"/>
        <v>12692</v>
      </c>
      <c r="T33" s="2">
        <f t="shared" ref="T33:U33" si="84">T28+T29+T30</f>
        <v>12671.33929116125</v>
      </c>
      <c r="U33" s="2">
        <f t="shared" si="84"/>
        <v>12672.83929116125</v>
      </c>
      <c r="V33" s="2">
        <f t="shared" ref="V33:W33" si="85">V28+V29+V30</f>
        <v>12687.626291161248</v>
      </c>
      <c r="W33" s="2">
        <f t="shared" si="85"/>
        <v>12687.626291161248</v>
      </c>
      <c r="X33" s="2">
        <f t="shared" ref="X33:Y33" si="86">X28+X29+X30</f>
        <v>12687.626291161248</v>
      </c>
      <c r="Y33" s="2">
        <f t="shared" si="86"/>
        <v>12687.626291161248</v>
      </c>
      <c r="Z33" s="2">
        <f t="shared" ref="Z33:AA33" si="87">Z28+Z29+Z30</f>
        <v>12687.626291161248</v>
      </c>
      <c r="AA33" s="2">
        <f t="shared" si="87"/>
        <v>12687.626291161248</v>
      </c>
      <c r="AB33" s="2">
        <f t="shared" ref="AB33:AC33" si="88">AB28+AB29+AB30</f>
        <v>12687.626291161248</v>
      </c>
      <c r="AC33" s="2">
        <f t="shared" si="88"/>
        <v>12687.626291161248</v>
      </c>
      <c r="AD33" s="2">
        <f t="shared" ref="AD33:AE33" si="89">AD28+AD29+AD30</f>
        <v>12687.626291161248</v>
      </c>
      <c r="AE33" s="2">
        <f t="shared" si="89"/>
        <v>12687.626291161248</v>
      </c>
      <c r="AF33" s="2">
        <f t="shared" ref="AF33:AG33" si="90">AF28+AF29+AF30</f>
        <v>12687.626291161248</v>
      </c>
      <c r="AG33" s="2">
        <f t="shared" si="90"/>
        <v>12687.626291161248</v>
      </c>
      <c r="AH33" s="2">
        <f t="shared" ref="AH33:AI33" si="91">AH28+AH29+AH30</f>
        <v>12687.626291161248</v>
      </c>
      <c r="AI33" s="2">
        <f t="shared" si="91"/>
        <v>12687.626291161248</v>
      </c>
      <c r="AJ33" s="2">
        <f t="shared" ref="AJ33:AK33" si="92">AJ28+AJ29+AJ30</f>
        <v>12687.626291161248</v>
      </c>
      <c r="AK33" s="2">
        <f t="shared" si="92"/>
        <v>12687.626291161248</v>
      </c>
    </row>
    <row r="34" spans="1:37" x14ac:dyDescent="0.2">
      <c r="A34" s="18" t="s">
        <v>11</v>
      </c>
      <c r="B34" s="3">
        <v>1502.4248829999997</v>
      </c>
      <c r="C34" s="3">
        <v>1452.4248829999997</v>
      </c>
      <c r="D34" s="3">
        <v>1655.5252477213508</v>
      </c>
      <c r="E34" s="3">
        <v>1671.9409999999989</v>
      </c>
      <c r="F34" s="3">
        <v>1666</v>
      </c>
      <c r="G34" s="3">
        <v>1627</v>
      </c>
      <c r="H34" s="3">
        <v>1765</v>
      </c>
      <c r="I34" s="3">
        <v>1678</v>
      </c>
      <c r="J34" s="3">
        <v>1678</v>
      </c>
      <c r="K34" s="3">
        <f t="shared" ref="K34:AK34" si="93">K26-K33</f>
        <v>1818.4720534276239</v>
      </c>
      <c r="L34" s="3">
        <f t="shared" si="93"/>
        <v>1692.3202199594798</v>
      </c>
      <c r="M34" s="3">
        <f t="shared" si="93"/>
        <v>1566.9776534276243</v>
      </c>
      <c r="N34" s="3">
        <f t="shared" si="93"/>
        <v>1813.2136534276251</v>
      </c>
      <c r="O34" s="3">
        <f t="shared" si="93"/>
        <v>1717.3636534276247</v>
      </c>
      <c r="P34" s="3">
        <f t="shared" si="93"/>
        <v>1781.7736000000004</v>
      </c>
      <c r="Q34" s="3">
        <f t="shared" si="93"/>
        <v>1827.5426000000007</v>
      </c>
      <c r="R34" s="3">
        <f t="shared" si="93"/>
        <v>1753.4495999999999</v>
      </c>
      <c r="S34" s="3">
        <f t="shared" si="93"/>
        <v>1773.2019999999993</v>
      </c>
      <c r="T34" s="3">
        <f t="shared" si="93"/>
        <v>1814.0250000000015</v>
      </c>
      <c r="U34" s="3">
        <f t="shared" si="93"/>
        <v>1814.130000000001</v>
      </c>
      <c r="V34" s="3">
        <f t="shared" si="93"/>
        <v>1818.6020000000008</v>
      </c>
      <c r="W34" s="3">
        <f t="shared" si="93"/>
        <v>1820.2000000000025</v>
      </c>
      <c r="X34" s="3">
        <f t="shared" si="93"/>
        <v>1820.2000000000025</v>
      </c>
      <c r="Y34" s="3">
        <f t="shared" si="93"/>
        <v>1820.2000000000025</v>
      </c>
      <c r="Z34" s="3">
        <f t="shared" si="93"/>
        <v>1820.2000000000025</v>
      </c>
      <c r="AA34" s="3">
        <f t="shared" si="93"/>
        <v>1820.2000000000025</v>
      </c>
      <c r="AB34" s="3">
        <f t="shared" si="93"/>
        <v>1820.2000000000025</v>
      </c>
      <c r="AC34" s="3">
        <f t="shared" si="93"/>
        <v>1820.2000000000025</v>
      </c>
      <c r="AD34" s="3">
        <f t="shared" si="93"/>
        <v>1820.2000000000025</v>
      </c>
      <c r="AE34" s="3">
        <f t="shared" si="93"/>
        <v>1820.2000000000025</v>
      </c>
      <c r="AF34" s="3">
        <f t="shared" si="93"/>
        <v>1820.2000000000025</v>
      </c>
      <c r="AG34" s="3">
        <f t="shared" si="93"/>
        <v>1820.2000000000025</v>
      </c>
      <c r="AH34" s="3">
        <f t="shared" si="93"/>
        <v>1820.2000000000025</v>
      </c>
      <c r="AI34" s="3">
        <f t="shared" si="93"/>
        <v>1820.2000000000025</v>
      </c>
      <c r="AJ34" s="3">
        <f t="shared" si="93"/>
        <v>1820.2000000000025</v>
      </c>
      <c r="AK34" s="3">
        <f t="shared" si="93"/>
        <v>1820.2000000000025</v>
      </c>
    </row>
    <row r="35" spans="1:37" x14ac:dyDescent="0.2">
      <c r="A35" s="16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1:37" x14ac:dyDescent="0.2">
      <c r="A36" s="21" t="s">
        <v>34</v>
      </c>
      <c r="B36" s="4">
        <v>12.249693298002443</v>
      </c>
      <c r="C36" s="4">
        <v>11.842029213208313</v>
      </c>
      <c r="D36" s="4">
        <v>13.497963699317983</v>
      </c>
      <c r="E36" s="4">
        <v>13.631805951895629</v>
      </c>
      <c r="F36" s="4">
        <v>13.500810372771475</v>
      </c>
      <c r="G36" s="4">
        <v>13.18</v>
      </c>
      <c r="H36" s="4">
        <v>14.303079416531604</v>
      </c>
      <c r="I36" s="4">
        <v>13.598055105348461</v>
      </c>
      <c r="J36" s="4">
        <v>13.598055105348461</v>
      </c>
      <c r="K36" s="4">
        <f t="shared" ref="K36:L36" si="94">100*K34/K33</f>
        <v>14.736402377857569</v>
      </c>
      <c r="L36" s="4">
        <f t="shared" si="94"/>
        <v>13.603860289063343</v>
      </c>
      <c r="M36" s="4">
        <f t="shared" ref="M36:N36" si="95">100*M34/M33</f>
        <v>12.53080890385945</v>
      </c>
      <c r="N36" s="4">
        <f t="shared" si="95"/>
        <v>14.402014721426728</v>
      </c>
      <c r="O36" s="4">
        <f t="shared" ref="O36:P36" si="96">100*O34/O33</f>
        <v>13.640696214675335</v>
      </c>
      <c r="P36" s="4">
        <f t="shared" si="96"/>
        <v>13.985664050235481</v>
      </c>
      <c r="Q36" s="4">
        <f t="shared" ref="Q36" si="97">100*Q34/Q33</f>
        <v>14.344918367346944</v>
      </c>
      <c r="R36" s="4">
        <f t="shared" ref="R36:S36" si="98">100*R34/R33</f>
        <v>13.817569739952718</v>
      </c>
      <c r="S36" s="4">
        <f t="shared" si="98"/>
        <v>13.971021115663405</v>
      </c>
      <c r="T36" s="4">
        <f t="shared" ref="T36:U36" si="99">100*T34/T33</f>
        <v>14.315968962060342</v>
      </c>
      <c r="U36" s="4">
        <f t="shared" si="99"/>
        <v>14.31510301929953</v>
      </c>
      <c r="V36" s="4">
        <f t="shared" ref="V36:W36" si="100">100*V34/V33</f>
        <v>14.33366618992331</v>
      </c>
      <c r="W36" s="4">
        <f t="shared" si="100"/>
        <v>14.346261138445046</v>
      </c>
      <c r="X36" s="4">
        <f t="shared" ref="X36:Y36" si="101">100*X34/X33</f>
        <v>14.346261138445046</v>
      </c>
      <c r="Y36" s="4">
        <f t="shared" si="101"/>
        <v>14.346261138445046</v>
      </c>
      <c r="Z36" s="4">
        <f t="shared" ref="Z36:AA36" si="102">100*Z34/Z33</f>
        <v>14.346261138445046</v>
      </c>
      <c r="AA36" s="4">
        <f t="shared" si="102"/>
        <v>14.346261138445046</v>
      </c>
      <c r="AB36" s="4">
        <f t="shared" ref="AB36:AC36" si="103">100*AB34/AB33</f>
        <v>14.346261138445046</v>
      </c>
      <c r="AC36" s="4">
        <f t="shared" si="103"/>
        <v>14.346261138445046</v>
      </c>
      <c r="AD36" s="4">
        <f t="shared" ref="AD36:AE36" si="104">100*AD34/AD33</f>
        <v>14.346261138445046</v>
      </c>
      <c r="AE36" s="4">
        <f t="shared" si="104"/>
        <v>14.346261138445046</v>
      </c>
      <c r="AF36" s="4">
        <f t="shared" ref="AF36:AG36" si="105">100*AF34/AF33</f>
        <v>14.346261138445046</v>
      </c>
      <c r="AG36" s="4">
        <f t="shared" si="105"/>
        <v>14.346261138445046</v>
      </c>
      <c r="AH36" s="4">
        <f t="shared" ref="AH36:AI36" si="106">100*AH34/AH33</f>
        <v>14.346261138445046</v>
      </c>
      <c r="AI36" s="4">
        <f t="shared" si="106"/>
        <v>14.346261138445046</v>
      </c>
      <c r="AJ36" s="4">
        <f t="shared" ref="AJ36:AK36" si="107">100*AJ34/AJ33</f>
        <v>14.346261138445046</v>
      </c>
      <c r="AK36" s="4">
        <f t="shared" si="107"/>
        <v>14.346261138445046</v>
      </c>
    </row>
    <row r="37" spans="1:37" s="12" customFormat="1" x14ac:dyDescent="0.2">
      <c r="A37" s="36" t="s">
        <v>77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</row>
    <row r="38" spans="1:37" x14ac:dyDescent="0.2">
      <c r="A38" s="30" t="s">
        <v>63</v>
      </c>
    </row>
    <row r="39" spans="1:37" x14ac:dyDescent="0.2">
      <c r="A39" s="29" t="s">
        <v>64</v>
      </c>
      <c r="B39" s="3"/>
      <c r="C39" s="12"/>
      <c r="D39" s="12"/>
      <c r="E39" s="12"/>
      <c r="F39" s="12"/>
      <c r="G39" s="12"/>
      <c r="H39" s="12"/>
      <c r="I39" s="12"/>
    </row>
    <row r="40" spans="1:37" x14ac:dyDescent="0.2">
      <c r="A40" s="26" t="s">
        <v>62</v>
      </c>
      <c r="B40" s="2"/>
      <c r="F40" s="12"/>
      <c r="G40" s="12"/>
      <c r="H40" s="12"/>
    </row>
    <row r="41" spans="1:37" x14ac:dyDescent="0.2">
      <c r="A41" s="6" t="s">
        <v>60</v>
      </c>
    </row>
  </sheetData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45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1.25" x14ac:dyDescent="0.2"/>
  <cols>
    <col min="1" max="1" width="24.7109375" style="11" customWidth="1"/>
    <col min="2" max="2" width="9.140625" style="2" customWidth="1"/>
    <col min="3" max="7" width="9.140625" style="6"/>
    <col min="8" max="8" width="9.140625" style="6" customWidth="1"/>
    <col min="9" max="19" width="9.140625" style="6"/>
    <col min="20" max="20" width="9.5703125" style="6" bestFit="1" customWidth="1"/>
    <col min="21" max="21" width="9.85546875" style="6" bestFit="1" customWidth="1"/>
    <col min="22" max="16384" width="9.140625" style="6"/>
  </cols>
  <sheetData>
    <row r="1" spans="1:37" s="10" customFormat="1" x14ac:dyDescent="0.2">
      <c r="A1" s="15" t="s">
        <v>68</v>
      </c>
      <c r="B1" s="5"/>
    </row>
    <row r="2" spans="1:37" x14ac:dyDescent="0.2">
      <c r="A2" s="16"/>
    </row>
    <row r="3" spans="1:37" x14ac:dyDescent="0.2">
      <c r="A3" s="16"/>
      <c r="B3" s="1" t="s">
        <v>12</v>
      </c>
      <c r="C3" s="1" t="s">
        <v>17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28</v>
      </c>
      <c r="K3" s="1" t="s">
        <v>29</v>
      </c>
      <c r="L3" s="1" t="s">
        <v>30</v>
      </c>
      <c r="M3" s="1" t="s">
        <v>26</v>
      </c>
      <c r="N3" s="1" t="s">
        <v>12</v>
      </c>
      <c r="O3" s="1" t="s">
        <v>17</v>
      </c>
      <c r="P3" s="1" t="s">
        <v>20</v>
      </c>
      <c r="Q3" s="1" t="s">
        <v>21</v>
      </c>
      <c r="R3" s="1" t="s">
        <v>22</v>
      </c>
      <c r="S3" s="1" t="s">
        <v>23</v>
      </c>
      <c r="T3" s="1" t="s">
        <v>24</v>
      </c>
      <c r="U3" s="1" t="s">
        <v>25</v>
      </c>
      <c r="V3" s="1" t="s">
        <v>33</v>
      </c>
      <c r="W3" s="7" t="s">
        <v>29</v>
      </c>
      <c r="X3" s="7" t="s">
        <v>30</v>
      </c>
      <c r="Y3" s="7" t="s">
        <v>26</v>
      </c>
      <c r="Z3" s="7" t="s">
        <v>12</v>
      </c>
      <c r="AA3" s="7" t="s">
        <v>17</v>
      </c>
      <c r="AB3" s="7" t="s">
        <v>20</v>
      </c>
      <c r="AC3" s="7" t="s">
        <v>21</v>
      </c>
      <c r="AD3" s="7" t="s">
        <v>22</v>
      </c>
      <c r="AE3" s="7" t="s">
        <v>23</v>
      </c>
      <c r="AF3" s="7" t="s">
        <v>24</v>
      </c>
      <c r="AG3" s="7" t="s">
        <v>25</v>
      </c>
      <c r="AH3" s="7" t="s">
        <v>28</v>
      </c>
      <c r="AI3" s="7" t="s">
        <v>29</v>
      </c>
      <c r="AJ3" s="7" t="s">
        <v>30</v>
      </c>
      <c r="AK3" s="7" t="s">
        <v>26</v>
      </c>
    </row>
    <row r="4" spans="1:37" s="22" customFormat="1" x14ac:dyDescent="0.2">
      <c r="A4" s="17"/>
      <c r="B4" s="8">
        <v>2020</v>
      </c>
      <c r="C4" s="8">
        <v>2020</v>
      </c>
      <c r="D4" s="8">
        <v>2020</v>
      </c>
      <c r="E4" s="8">
        <v>2020</v>
      </c>
      <c r="F4" s="8">
        <v>2020</v>
      </c>
      <c r="G4" s="8">
        <v>2020</v>
      </c>
      <c r="H4" s="8">
        <v>2020</v>
      </c>
      <c r="I4" s="8">
        <v>2020</v>
      </c>
      <c r="J4" s="8">
        <v>2021</v>
      </c>
      <c r="K4" s="8">
        <v>2021</v>
      </c>
      <c r="L4" s="8">
        <v>2021</v>
      </c>
      <c r="M4" s="8">
        <v>2021</v>
      </c>
      <c r="N4" s="8">
        <v>2021</v>
      </c>
      <c r="O4" s="8">
        <v>2021</v>
      </c>
      <c r="P4" s="8">
        <v>2021</v>
      </c>
      <c r="Q4" s="8">
        <v>2021</v>
      </c>
      <c r="R4" s="8">
        <v>2021</v>
      </c>
      <c r="S4" s="8">
        <v>2021</v>
      </c>
      <c r="T4" s="8">
        <v>2021</v>
      </c>
      <c r="U4" s="8">
        <v>2021</v>
      </c>
      <c r="V4" s="8">
        <v>2022</v>
      </c>
      <c r="W4" s="8">
        <v>2022</v>
      </c>
      <c r="X4" s="8">
        <v>2022</v>
      </c>
      <c r="Y4" s="8">
        <v>2022</v>
      </c>
      <c r="Z4" s="8">
        <v>2022</v>
      </c>
      <c r="AA4" s="8">
        <v>2022</v>
      </c>
      <c r="AB4" s="8">
        <v>2022</v>
      </c>
      <c r="AC4" s="8">
        <v>2022</v>
      </c>
      <c r="AD4" s="8">
        <v>2022</v>
      </c>
      <c r="AE4" s="8">
        <v>2022</v>
      </c>
      <c r="AF4" s="8">
        <v>2022</v>
      </c>
      <c r="AG4" s="8">
        <v>2022</v>
      </c>
      <c r="AH4" s="8">
        <v>2023</v>
      </c>
      <c r="AI4" s="8">
        <v>2023</v>
      </c>
      <c r="AJ4" s="8">
        <v>2023</v>
      </c>
      <c r="AK4" s="8">
        <v>2023</v>
      </c>
    </row>
    <row r="5" spans="1:37" x14ac:dyDescent="0.2">
      <c r="A5" s="16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</row>
    <row r="6" spans="1:37" x14ac:dyDescent="0.2">
      <c r="A6" s="16"/>
      <c r="C6" s="2"/>
      <c r="D6" s="2"/>
      <c r="E6" s="2"/>
    </row>
    <row r="7" spans="1:37" x14ac:dyDescent="0.2">
      <c r="A7" s="18" t="s">
        <v>32</v>
      </c>
      <c r="B7" s="2">
        <v>1272.5398633634468</v>
      </c>
      <c r="C7" s="2">
        <v>1632.0186002384471</v>
      </c>
      <c r="D7" s="2">
        <v>1772.0871942646991</v>
      </c>
      <c r="E7" s="2">
        <v>1743.8061942647</v>
      </c>
      <c r="F7" s="2">
        <v>1744.6550000000007</v>
      </c>
      <c r="G7" s="2">
        <v>1701.8657103841506</v>
      </c>
      <c r="H7" s="2">
        <v>1623.3739999999998</v>
      </c>
      <c r="I7" s="2">
        <v>1617.5889999999999</v>
      </c>
      <c r="J7" s="2">
        <v>1617.5889999999999</v>
      </c>
      <c r="K7" s="2">
        <v>1617.5889999999999</v>
      </c>
      <c r="L7" s="2">
        <v>1617.5889999999999</v>
      </c>
      <c r="M7" s="2">
        <v>1617.5889999999999</v>
      </c>
      <c r="N7" s="2">
        <v>1617.5889999999999</v>
      </c>
      <c r="O7" s="2">
        <v>1617.5889999999999</v>
      </c>
      <c r="P7" s="2">
        <v>1617.5889999999999</v>
      </c>
      <c r="Q7" s="2">
        <v>1617.5</v>
      </c>
      <c r="R7" s="2">
        <v>1617.6240000000016</v>
      </c>
      <c r="S7" s="2">
        <v>1617.6240000000016</v>
      </c>
      <c r="T7" s="2">
        <v>1617.6240000000016</v>
      </c>
      <c r="U7" s="2">
        <v>1617.6240000000016</v>
      </c>
      <c r="V7" s="2">
        <v>1617.5889999999999</v>
      </c>
      <c r="W7" s="2">
        <v>1617.5889999999999</v>
      </c>
      <c r="X7" s="2">
        <v>1617.5889999999999</v>
      </c>
      <c r="Y7" s="2">
        <v>1617.5889999999999</v>
      </c>
      <c r="Z7" s="2">
        <v>1617.5889999999999</v>
      </c>
      <c r="AA7" s="2">
        <v>1617.5889999999999</v>
      </c>
      <c r="AB7" s="2">
        <v>1617.5889999999999</v>
      </c>
      <c r="AC7" s="2">
        <v>1617.5889999999999</v>
      </c>
      <c r="AD7" s="2">
        <v>1617.5889999999999</v>
      </c>
      <c r="AE7" s="2">
        <v>1617.5889999999999</v>
      </c>
      <c r="AF7" s="2">
        <v>1617.5889999999999</v>
      </c>
      <c r="AG7" s="2">
        <v>1617.5889999999999</v>
      </c>
      <c r="AH7" s="2">
        <v>1617.5889999999999</v>
      </c>
      <c r="AI7" s="2">
        <v>1617.5889999999999</v>
      </c>
      <c r="AJ7" s="2">
        <v>1617.5889999999999</v>
      </c>
      <c r="AK7" s="2">
        <v>1617.5889999999999</v>
      </c>
    </row>
    <row r="8" spans="1:37" x14ac:dyDescent="0.2">
      <c r="A8" s="18" t="s">
        <v>0</v>
      </c>
      <c r="B8" s="2">
        <f t="shared" ref="B8:Q8" si="0">B9+B10</f>
        <v>9005</v>
      </c>
      <c r="C8" s="2">
        <f t="shared" si="0"/>
        <v>9005</v>
      </c>
      <c r="D8" s="2">
        <f t="shared" si="0"/>
        <v>9090</v>
      </c>
      <c r="E8" s="2">
        <f t="shared" si="0"/>
        <v>9264.8400979147573</v>
      </c>
      <c r="F8" s="2">
        <f t="shared" si="0"/>
        <v>9291.9346000000005</v>
      </c>
      <c r="G8" s="2">
        <f t="shared" si="0"/>
        <v>9267.7379999999994</v>
      </c>
      <c r="H8" s="2">
        <f t="shared" si="0"/>
        <v>9000.6309499999988</v>
      </c>
      <c r="I8" s="2">
        <f t="shared" si="0"/>
        <v>8960.2348099999999</v>
      </c>
      <c r="J8" s="2">
        <f t="shared" si="0"/>
        <v>9155.8666899999989</v>
      </c>
      <c r="K8" s="2">
        <f t="shared" si="0"/>
        <v>9311.51</v>
      </c>
      <c r="L8" s="2">
        <f t="shared" si="0"/>
        <v>9373.8189999999995</v>
      </c>
      <c r="M8" s="2">
        <f t="shared" si="0"/>
        <v>9343.8189999999995</v>
      </c>
      <c r="N8" s="2">
        <f t="shared" si="0"/>
        <v>9298.7838830000001</v>
      </c>
      <c r="O8" s="2">
        <f t="shared" si="0"/>
        <v>9298.7838830000001</v>
      </c>
      <c r="P8" s="2">
        <f t="shared" si="0"/>
        <v>9286.1689999999999</v>
      </c>
      <c r="Q8" s="2">
        <f t="shared" si="0"/>
        <v>9233.9380000000001</v>
      </c>
      <c r="R8" s="2">
        <v>9202</v>
      </c>
      <c r="S8" s="2">
        <v>9231</v>
      </c>
      <c r="T8" s="2">
        <f t="shared" ref="T8:U8" si="1">T9+T10</f>
        <v>9231</v>
      </c>
      <c r="U8" s="2">
        <f t="shared" si="1"/>
        <v>9231</v>
      </c>
      <c r="V8" s="2">
        <f t="shared" ref="V8" si="2">V9+V10</f>
        <v>9233.2180000000008</v>
      </c>
      <c r="W8" s="2">
        <f t="shared" ref="W8:AC8" si="3">W9+W10</f>
        <v>9233.2180000000008</v>
      </c>
      <c r="X8" s="2">
        <f t="shared" si="3"/>
        <v>9233.2180000000008</v>
      </c>
      <c r="Y8" s="2">
        <f t="shared" si="3"/>
        <v>9233.2180000000008</v>
      </c>
      <c r="Z8" s="2">
        <f t="shared" si="3"/>
        <v>9233.2180000000008</v>
      </c>
      <c r="AA8" s="2">
        <f t="shared" si="3"/>
        <v>9233.2180000000008</v>
      </c>
      <c r="AB8" s="2">
        <f t="shared" si="3"/>
        <v>9233.2180000000008</v>
      </c>
      <c r="AC8" s="2">
        <f t="shared" si="3"/>
        <v>9233.2180000000008</v>
      </c>
      <c r="AD8" s="2">
        <f t="shared" ref="AD8:AE8" si="4">AD9+AD10</f>
        <v>9233.2180000000008</v>
      </c>
      <c r="AE8" s="2">
        <f t="shared" si="4"/>
        <v>9233.2180000000008</v>
      </c>
      <c r="AF8" s="2">
        <f t="shared" ref="AF8:AG8" si="5">AF9+AF10</f>
        <v>9233.2180000000008</v>
      </c>
      <c r="AG8" s="2">
        <f t="shared" si="5"/>
        <v>9233.2180000000008</v>
      </c>
      <c r="AH8" s="2">
        <f t="shared" ref="AH8:AI8" si="6">AH9+AH10</f>
        <v>9233.2180000000008</v>
      </c>
      <c r="AI8" s="2">
        <f t="shared" si="6"/>
        <v>9233.2180000000008</v>
      </c>
      <c r="AJ8" s="2">
        <f t="shared" ref="AJ8:AK8" si="7">AJ9+AJ10</f>
        <v>9233.2180000000008</v>
      </c>
      <c r="AK8" s="2">
        <f t="shared" si="7"/>
        <v>9233.2180000000008</v>
      </c>
    </row>
    <row r="9" spans="1:37" x14ac:dyDescent="0.2">
      <c r="A9" s="19" t="s">
        <v>1</v>
      </c>
      <c r="B9" s="2">
        <v>4965</v>
      </c>
      <c r="C9" s="2">
        <v>4965</v>
      </c>
      <c r="D9" s="2">
        <v>5000</v>
      </c>
      <c r="E9" s="2">
        <v>5198.8400979147573</v>
      </c>
      <c r="F9" s="2">
        <v>5164.9506000000001</v>
      </c>
      <c r="G9" s="2">
        <v>5206</v>
      </c>
      <c r="H9" s="2">
        <v>4899.2249499999998</v>
      </c>
      <c r="I9" s="2">
        <v>4858.82881</v>
      </c>
      <c r="J9" s="2">
        <v>4992.4606899999999</v>
      </c>
      <c r="K9" s="2">
        <v>5046.2380000000003</v>
      </c>
      <c r="L9" s="2">
        <v>5093.1329999999998</v>
      </c>
      <c r="M9" s="2">
        <v>5093.1329999999998</v>
      </c>
      <c r="N9" s="2">
        <v>5118.0978830000004</v>
      </c>
      <c r="O9" s="2">
        <v>5118.0978830000004</v>
      </c>
      <c r="P9" s="2">
        <v>5114.4830000000002</v>
      </c>
      <c r="Q9" s="2">
        <v>5062.5</v>
      </c>
      <c r="R9" s="2">
        <v>5031</v>
      </c>
      <c r="S9" s="2">
        <v>5031</v>
      </c>
      <c r="T9" s="2">
        <v>5092</v>
      </c>
      <c r="U9" s="2">
        <v>5092</v>
      </c>
      <c r="V9" s="2">
        <v>5091.7439999999997</v>
      </c>
      <c r="W9" s="2">
        <v>5091.7439999999997</v>
      </c>
      <c r="X9" s="2">
        <v>5091.7439999999997</v>
      </c>
      <c r="Y9" s="2">
        <v>5091.7439999999997</v>
      </c>
      <c r="Z9" s="2">
        <v>5091.7439999999997</v>
      </c>
      <c r="AA9" s="2">
        <v>5091.7439999999997</v>
      </c>
      <c r="AB9" s="2">
        <v>5091.7439999999997</v>
      </c>
      <c r="AC9" s="2">
        <v>5091.7439999999997</v>
      </c>
      <c r="AD9" s="2">
        <v>5091.7439999999997</v>
      </c>
      <c r="AE9" s="2">
        <v>5091.7439999999997</v>
      </c>
      <c r="AF9" s="2">
        <v>5091.7439999999997</v>
      </c>
      <c r="AG9" s="2">
        <v>5091.7439999999997</v>
      </c>
      <c r="AH9" s="2">
        <v>5091.7439999999997</v>
      </c>
      <c r="AI9" s="2">
        <v>5091.7439999999997</v>
      </c>
      <c r="AJ9" s="2">
        <v>5091.7439999999997</v>
      </c>
      <c r="AK9" s="2">
        <v>5091.7439999999997</v>
      </c>
    </row>
    <row r="10" spans="1:37" x14ac:dyDescent="0.2">
      <c r="A10" s="19" t="s">
        <v>2</v>
      </c>
      <c r="B10" s="2">
        <f t="shared" ref="B10:Q10" si="8">B11+B12+B13+B14</f>
        <v>4040</v>
      </c>
      <c r="C10" s="2">
        <f t="shared" si="8"/>
        <v>4040</v>
      </c>
      <c r="D10" s="2">
        <f t="shared" si="8"/>
        <v>4090</v>
      </c>
      <c r="E10" s="2">
        <f t="shared" si="8"/>
        <v>4066</v>
      </c>
      <c r="F10" s="2">
        <f t="shared" si="8"/>
        <v>4126.9840000000004</v>
      </c>
      <c r="G10" s="2">
        <f t="shared" si="8"/>
        <v>4061.7379999999998</v>
      </c>
      <c r="H10" s="2">
        <f t="shared" si="8"/>
        <v>4101.4059999999999</v>
      </c>
      <c r="I10" s="2">
        <f t="shared" si="8"/>
        <v>4101.4059999999999</v>
      </c>
      <c r="J10" s="2">
        <f t="shared" si="8"/>
        <v>4163.4059999999999</v>
      </c>
      <c r="K10" s="2">
        <f t="shared" si="8"/>
        <v>4265.2719999999999</v>
      </c>
      <c r="L10" s="2">
        <f t="shared" si="8"/>
        <v>4280.6859999999997</v>
      </c>
      <c r="M10" s="2">
        <f t="shared" si="8"/>
        <v>4250.6859999999997</v>
      </c>
      <c r="N10" s="2">
        <f t="shared" si="8"/>
        <v>4180.6859999999997</v>
      </c>
      <c r="O10" s="2">
        <f t="shared" si="8"/>
        <v>4180.6859999999997</v>
      </c>
      <c r="P10" s="2">
        <f t="shared" si="8"/>
        <v>4171.6859999999997</v>
      </c>
      <c r="Q10" s="2">
        <f t="shared" si="8"/>
        <v>4171.4380000000001</v>
      </c>
      <c r="R10" s="2">
        <v>4171</v>
      </c>
      <c r="S10" s="2">
        <f>+S11+S13+S14</f>
        <v>4151</v>
      </c>
      <c r="T10" s="2">
        <f t="shared" ref="T10:U10" si="9">T11+T12+T13+T14</f>
        <v>4139</v>
      </c>
      <c r="U10" s="2">
        <f t="shared" si="9"/>
        <v>4139</v>
      </c>
      <c r="V10" s="2">
        <f t="shared" ref="V10" si="10">V11+V12+V13+V14</f>
        <v>4141.4740000000002</v>
      </c>
      <c r="W10" s="2">
        <f t="shared" ref="W10:AC10" si="11">W11+W12+W13+W14</f>
        <v>4141.4740000000002</v>
      </c>
      <c r="X10" s="2">
        <f t="shared" si="11"/>
        <v>4141.4740000000002</v>
      </c>
      <c r="Y10" s="2">
        <f t="shared" si="11"/>
        <v>4141.4740000000002</v>
      </c>
      <c r="Z10" s="2">
        <f t="shared" si="11"/>
        <v>4141.4740000000002</v>
      </c>
      <c r="AA10" s="2">
        <f t="shared" si="11"/>
        <v>4141.4740000000002</v>
      </c>
      <c r="AB10" s="2">
        <f t="shared" si="11"/>
        <v>4141.4740000000002</v>
      </c>
      <c r="AC10" s="2">
        <f t="shared" si="11"/>
        <v>4141.4740000000002</v>
      </c>
      <c r="AD10" s="2">
        <f t="shared" ref="AD10:AE10" si="12">AD11+AD12+AD13+AD14</f>
        <v>4141.4740000000002</v>
      </c>
      <c r="AE10" s="2">
        <f t="shared" si="12"/>
        <v>4141.4740000000002</v>
      </c>
      <c r="AF10" s="2">
        <f t="shared" ref="AF10:AG10" si="13">AF11+AF12+AF13+AF14</f>
        <v>4141.4740000000002</v>
      </c>
      <c r="AG10" s="2">
        <f t="shared" si="13"/>
        <v>4141.4740000000002</v>
      </c>
      <c r="AH10" s="2">
        <f t="shared" ref="AH10:AI10" si="14">AH11+AH12+AH13+AH14</f>
        <v>4141.4740000000002</v>
      </c>
      <c r="AI10" s="2">
        <f t="shared" si="14"/>
        <v>4141.4740000000002</v>
      </c>
      <c r="AJ10" s="2">
        <f t="shared" ref="AJ10:AK10" si="15">AJ11+AJ12+AJ13+AJ14</f>
        <v>4141.4740000000002</v>
      </c>
      <c r="AK10" s="2">
        <f t="shared" si="15"/>
        <v>4141.4740000000002</v>
      </c>
    </row>
    <row r="11" spans="1:37" x14ac:dyDescent="0.2">
      <c r="A11" s="20" t="s">
        <v>13</v>
      </c>
      <c r="B11" s="2">
        <v>2105</v>
      </c>
      <c r="C11" s="2">
        <v>2105</v>
      </c>
      <c r="D11" s="2">
        <v>2105</v>
      </c>
      <c r="E11" s="2">
        <v>2135</v>
      </c>
      <c r="F11" s="2">
        <v>2135</v>
      </c>
      <c r="G11" s="2">
        <v>2135</v>
      </c>
      <c r="H11" s="2">
        <v>2135</v>
      </c>
      <c r="I11" s="2">
        <v>2135</v>
      </c>
      <c r="J11" s="2">
        <v>2135</v>
      </c>
      <c r="K11" s="2">
        <v>2200</v>
      </c>
      <c r="L11" s="2">
        <v>2200</v>
      </c>
      <c r="M11" s="2">
        <v>2170</v>
      </c>
      <c r="N11" s="2">
        <v>2100</v>
      </c>
      <c r="O11" s="2">
        <v>2100</v>
      </c>
      <c r="P11" s="2">
        <v>2091</v>
      </c>
      <c r="Q11" s="2">
        <v>2088.5</v>
      </c>
      <c r="R11" s="2">
        <v>2089</v>
      </c>
      <c r="S11" s="2">
        <v>2089</v>
      </c>
      <c r="T11" s="2">
        <v>2089</v>
      </c>
      <c r="U11" s="2">
        <v>2089</v>
      </c>
      <c r="V11" s="2">
        <v>2090.1480000000001</v>
      </c>
      <c r="W11" s="2">
        <v>2090.1480000000001</v>
      </c>
      <c r="X11" s="2">
        <v>2090.1480000000001</v>
      </c>
      <c r="Y11" s="2">
        <v>2090.1480000000001</v>
      </c>
      <c r="Z11" s="2">
        <v>2090.1480000000001</v>
      </c>
      <c r="AA11" s="2">
        <v>2090.1480000000001</v>
      </c>
      <c r="AB11" s="2">
        <v>2090.1480000000001</v>
      </c>
      <c r="AC11" s="2">
        <v>2090.1480000000001</v>
      </c>
      <c r="AD11" s="2">
        <v>2090.1480000000001</v>
      </c>
      <c r="AE11" s="2">
        <v>2090.1480000000001</v>
      </c>
      <c r="AF11" s="2">
        <v>2090.1480000000001</v>
      </c>
      <c r="AG11" s="2">
        <v>2090.1480000000001</v>
      </c>
      <c r="AH11" s="2">
        <v>2090.1480000000001</v>
      </c>
      <c r="AI11" s="2">
        <v>2090.1480000000001</v>
      </c>
      <c r="AJ11" s="2">
        <v>2090.1480000000001</v>
      </c>
      <c r="AK11" s="2">
        <v>2090.1480000000001</v>
      </c>
    </row>
    <row r="12" spans="1:37" x14ac:dyDescent="0.2">
      <c r="A12" s="20" t="s">
        <v>16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 x14ac:dyDescent="0.2">
      <c r="A13" s="20" t="s">
        <v>14</v>
      </c>
      <c r="B13" s="2">
        <v>1800</v>
      </c>
      <c r="C13" s="2">
        <v>1800</v>
      </c>
      <c r="D13" s="2">
        <v>1850</v>
      </c>
      <c r="E13" s="2">
        <v>1850</v>
      </c>
      <c r="F13" s="2">
        <v>1850</v>
      </c>
      <c r="G13" s="2">
        <v>1784.7539999999999</v>
      </c>
      <c r="H13" s="2">
        <v>1824.422</v>
      </c>
      <c r="I13" s="2">
        <v>1824.422</v>
      </c>
      <c r="J13" s="2">
        <v>1886.422</v>
      </c>
      <c r="K13" s="2">
        <v>1931.2719999999999</v>
      </c>
      <c r="L13" s="2">
        <v>1948.9380000000001</v>
      </c>
      <c r="M13" s="2">
        <v>1948.9380000000001</v>
      </c>
      <c r="N13" s="2">
        <v>1948.9380000000001</v>
      </c>
      <c r="O13" s="2">
        <v>1948.9380000000001</v>
      </c>
      <c r="P13" s="2">
        <v>1948.9380000000001</v>
      </c>
      <c r="Q13" s="2">
        <v>1948.9380000000001</v>
      </c>
      <c r="R13" s="2">
        <v>1949</v>
      </c>
      <c r="S13" s="2">
        <v>1928</v>
      </c>
      <c r="T13" s="2">
        <v>1916</v>
      </c>
      <c r="U13" s="2">
        <v>1916</v>
      </c>
      <c r="V13" s="2">
        <v>1917.8150000000001</v>
      </c>
      <c r="W13" s="2">
        <v>1917.8150000000001</v>
      </c>
      <c r="X13" s="2">
        <v>1917.8150000000001</v>
      </c>
      <c r="Y13" s="2">
        <v>1917.8150000000001</v>
      </c>
      <c r="Z13" s="2">
        <v>1917.8150000000001</v>
      </c>
      <c r="AA13" s="2">
        <v>1917.8150000000001</v>
      </c>
      <c r="AB13" s="2">
        <v>1917.8150000000001</v>
      </c>
      <c r="AC13" s="2">
        <v>1917.8150000000001</v>
      </c>
      <c r="AD13" s="2">
        <v>1917.8150000000001</v>
      </c>
      <c r="AE13" s="2">
        <v>1917.8150000000001</v>
      </c>
      <c r="AF13" s="2">
        <v>1917.8150000000001</v>
      </c>
      <c r="AG13" s="2">
        <v>1917.8150000000001</v>
      </c>
      <c r="AH13" s="2">
        <v>1917.8150000000001</v>
      </c>
      <c r="AI13" s="2">
        <v>1917.8150000000001</v>
      </c>
      <c r="AJ13" s="2">
        <v>1917.8150000000001</v>
      </c>
      <c r="AK13" s="2">
        <v>1917.8150000000001</v>
      </c>
    </row>
    <row r="14" spans="1:37" x14ac:dyDescent="0.2">
      <c r="A14" s="20" t="s">
        <v>15</v>
      </c>
      <c r="B14" s="2">
        <v>135</v>
      </c>
      <c r="C14" s="2">
        <v>135</v>
      </c>
      <c r="D14" s="2">
        <v>135</v>
      </c>
      <c r="E14" s="2">
        <v>81</v>
      </c>
      <c r="F14" s="2">
        <v>141.98400000000001</v>
      </c>
      <c r="G14" s="2">
        <v>141.98400000000001</v>
      </c>
      <c r="H14" s="2">
        <v>141.98400000000001</v>
      </c>
      <c r="I14" s="2">
        <v>141.98400000000001</v>
      </c>
      <c r="J14" s="2">
        <v>141.98400000000001</v>
      </c>
      <c r="K14" s="2">
        <v>134</v>
      </c>
      <c r="L14" s="2">
        <v>131.74799999999999</v>
      </c>
      <c r="M14" s="2">
        <v>131.74799999999999</v>
      </c>
      <c r="N14" s="2">
        <v>131.74799999999999</v>
      </c>
      <c r="O14" s="2">
        <v>131.74799999999999</v>
      </c>
      <c r="P14" s="2">
        <v>131.74799999999999</v>
      </c>
      <c r="Q14" s="2">
        <v>134</v>
      </c>
      <c r="R14" s="2">
        <v>134</v>
      </c>
      <c r="S14" s="2">
        <v>134</v>
      </c>
      <c r="T14" s="2">
        <v>134</v>
      </c>
      <c r="U14" s="2">
        <v>134</v>
      </c>
      <c r="V14" s="2">
        <v>133.511</v>
      </c>
      <c r="W14" s="2">
        <v>133.511</v>
      </c>
      <c r="X14" s="2">
        <v>133.511</v>
      </c>
      <c r="Y14" s="2">
        <v>133.511</v>
      </c>
      <c r="Z14" s="2">
        <v>133.511</v>
      </c>
      <c r="AA14" s="2">
        <v>133.511</v>
      </c>
      <c r="AB14" s="2">
        <v>133.511</v>
      </c>
      <c r="AC14" s="2">
        <v>133.511</v>
      </c>
      <c r="AD14" s="2">
        <v>133.511</v>
      </c>
      <c r="AE14" s="2">
        <v>133.511</v>
      </c>
      <c r="AF14" s="2">
        <v>133.511</v>
      </c>
      <c r="AG14" s="2">
        <v>133.511</v>
      </c>
      <c r="AH14" s="2">
        <v>133.511</v>
      </c>
      <c r="AI14" s="2">
        <v>133.511</v>
      </c>
      <c r="AJ14" s="2">
        <v>133.511</v>
      </c>
      <c r="AK14" s="2">
        <v>133.511</v>
      </c>
    </row>
    <row r="15" spans="1:37" x14ac:dyDescent="0.2">
      <c r="A15" s="20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37" x14ac:dyDescent="0.2">
      <c r="A16" s="18" t="s">
        <v>3</v>
      </c>
      <c r="B16" s="3">
        <f t="shared" ref="B16:Q16" si="16">B17+B18+B19</f>
        <v>3455.4999999999995</v>
      </c>
      <c r="C16" s="3">
        <f t="shared" si="16"/>
        <v>3096.5</v>
      </c>
      <c r="D16" s="3">
        <f t="shared" si="16"/>
        <v>3058.7979999999998</v>
      </c>
      <c r="E16" s="3">
        <f t="shared" si="16"/>
        <v>3044.0159999999996</v>
      </c>
      <c r="F16" s="3">
        <f t="shared" si="16"/>
        <v>2912.6</v>
      </c>
      <c r="G16" s="3">
        <f t="shared" si="16"/>
        <v>3119.7079999999996</v>
      </c>
      <c r="H16" s="3">
        <f t="shared" si="16"/>
        <v>3024.5709999999999</v>
      </c>
      <c r="I16" s="3">
        <f t="shared" si="16"/>
        <v>3428.277</v>
      </c>
      <c r="J16" s="3">
        <f t="shared" si="16"/>
        <v>3343.7382477213505</v>
      </c>
      <c r="K16" s="3">
        <f t="shared" si="16"/>
        <v>3403.7382477213505</v>
      </c>
      <c r="L16" s="3">
        <f t="shared" si="16"/>
        <v>3121.7579999999998</v>
      </c>
      <c r="M16" s="3">
        <f t="shared" si="16"/>
        <v>3151.7579999999998</v>
      </c>
      <c r="N16" s="3">
        <f t="shared" si="16"/>
        <v>3154.1109999999999</v>
      </c>
      <c r="O16" s="3">
        <f t="shared" si="16"/>
        <v>3104.1109999999999</v>
      </c>
      <c r="P16" s="2">
        <f t="shared" si="16"/>
        <v>3138.2039999999997</v>
      </c>
      <c r="Q16" s="2">
        <f t="shared" si="16"/>
        <v>3177</v>
      </c>
      <c r="R16" s="2">
        <v>3169</v>
      </c>
      <c r="S16" s="2">
        <v>3196</v>
      </c>
      <c r="T16" s="3">
        <f t="shared" ref="T16:U16" si="17">T17+T18+T19</f>
        <v>3196</v>
      </c>
      <c r="U16" s="3">
        <f t="shared" si="17"/>
        <v>3195</v>
      </c>
      <c r="V16" s="3">
        <f t="shared" ref="V16" si="18">V17+V18+V19</f>
        <v>3195.0630000000001</v>
      </c>
      <c r="W16" s="3">
        <f t="shared" ref="W16:AC16" si="19">W17+W18+W19</f>
        <v>3195.0630000000001</v>
      </c>
      <c r="X16" s="3">
        <f t="shared" si="19"/>
        <v>3195.0630000000001</v>
      </c>
      <c r="Y16" s="3">
        <f t="shared" si="19"/>
        <v>3195.0630000000001</v>
      </c>
      <c r="Z16" s="3">
        <f t="shared" si="19"/>
        <v>3195.0630000000001</v>
      </c>
      <c r="AA16" s="3">
        <f t="shared" si="19"/>
        <v>3195.0630000000001</v>
      </c>
      <c r="AB16" s="3">
        <f t="shared" si="19"/>
        <v>3195.0630000000001</v>
      </c>
      <c r="AC16" s="3">
        <f t="shared" si="19"/>
        <v>3220.7309999999998</v>
      </c>
      <c r="AD16" s="3">
        <f t="shared" ref="AD16:AE16" si="20">AD17+AD18+AD19</f>
        <v>3220.7309999999998</v>
      </c>
      <c r="AE16" s="3">
        <f t="shared" si="20"/>
        <v>3220.7309999999998</v>
      </c>
      <c r="AF16" s="3">
        <f t="shared" ref="AF16:AG16" si="21">AF17+AF18+AF19</f>
        <v>3220.7309999999998</v>
      </c>
      <c r="AG16" s="3">
        <f t="shared" si="21"/>
        <v>3220.7309999999998</v>
      </c>
      <c r="AH16" s="3">
        <f t="shared" ref="AH16:AI16" si="22">AH17+AH18+AH19</f>
        <v>3220.7309999999998</v>
      </c>
      <c r="AI16" s="3">
        <f t="shared" si="22"/>
        <v>3220.7309999999998</v>
      </c>
      <c r="AJ16" s="3">
        <f t="shared" ref="AJ16:AK16" si="23">AJ17+AJ18+AJ19</f>
        <v>3220.7309999999998</v>
      </c>
      <c r="AK16" s="3">
        <f t="shared" si="23"/>
        <v>3220.7309999999998</v>
      </c>
    </row>
    <row r="17" spans="1:37" x14ac:dyDescent="0.2">
      <c r="A17" s="19" t="s">
        <v>4</v>
      </c>
      <c r="B17" s="3">
        <v>1395.1179999999999</v>
      </c>
      <c r="C17" s="3">
        <v>1395.1179999999999</v>
      </c>
      <c r="D17" s="3">
        <v>1580.0229999999999</v>
      </c>
      <c r="E17" s="3">
        <v>1565.241</v>
      </c>
      <c r="F17" s="3">
        <v>1624.45</v>
      </c>
      <c r="G17" s="3">
        <v>1831.558</v>
      </c>
      <c r="H17" s="3">
        <v>1711.4209999999998</v>
      </c>
      <c r="I17" s="3">
        <v>1808.377</v>
      </c>
      <c r="J17" s="3">
        <v>1721.0550000000001</v>
      </c>
      <c r="K17" s="3">
        <v>1721.0550000000001</v>
      </c>
      <c r="L17" s="3">
        <v>1721.0550000000001</v>
      </c>
      <c r="M17" s="3">
        <v>1721.0550000000001</v>
      </c>
      <c r="N17" s="3">
        <v>1673.4079999999999</v>
      </c>
      <c r="O17" s="3">
        <v>1673.4079999999999</v>
      </c>
      <c r="P17" s="2">
        <v>1777.501</v>
      </c>
      <c r="Q17" s="2">
        <v>1789</v>
      </c>
      <c r="R17" s="2">
        <v>1693</v>
      </c>
      <c r="S17" s="2">
        <v>1751</v>
      </c>
      <c r="T17" s="2">
        <v>1749</v>
      </c>
      <c r="U17" s="2">
        <v>1749</v>
      </c>
      <c r="V17" s="2">
        <v>1749</v>
      </c>
      <c r="W17" s="2">
        <v>1749</v>
      </c>
      <c r="X17" s="2">
        <v>1749</v>
      </c>
      <c r="Y17" s="2">
        <v>1749</v>
      </c>
      <c r="Z17" s="2">
        <v>1749</v>
      </c>
      <c r="AA17" s="2">
        <v>1749</v>
      </c>
      <c r="AB17" s="2">
        <v>1749</v>
      </c>
      <c r="AC17" s="2">
        <v>1749</v>
      </c>
      <c r="AD17" s="2">
        <v>1749</v>
      </c>
      <c r="AE17" s="2">
        <v>1749</v>
      </c>
      <c r="AF17" s="2">
        <v>1749</v>
      </c>
      <c r="AG17" s="2">
        <v>1749</v>
      </c>
      <c r="AH17" s="2">
        <v>1749</v>
      </c>
      <c r="AI17" s="2">
        <v>1749</v>
      </c>
      <c r="AJ17" s="2">
        <v>1749</v>
      </c>
      <c r="AK17" s="2">
        <v>1749</v>
      </c>
    </row>
    <row r="18" spans="1:37" x14ac:dyDescent="0.2">
      <c r="A18" s="20" t="s">
        <v>5</v>
      </c>
      <c r="B18" s="2">
        <v>350</v>
      </c>
      <c r="C18" s="2">
        <v>350</v>
      </c>
      <c r="D18" s="2">
        <v>350</v>
      </c>
      <c r="E18" s="2">
        <v>350</v>
      </c>
      <c r="F18" s="2">
        <v>350</v>
      </c>
      <c r="G18" s="2">
        <v>350</v>
      </c>
      <c r="H18" s="2">
        <v>350</v>
      </c>
      <c r="I18" s="3">
        <v>350</v>
      </c>
      <c r="J18" s="2">
        <v>350</v>
      </c>
      <c r="K18" s="2">
        <v>350</v>
      </c>
      <c r="L18" s="2">
        <v>300</v>
      </c>
      <c r="M18" s="2">
        <v>300</v>
      </c>
      <c r="N18" s="2">
        <v>300</v>
      </c>
      <c r="O18" s="2">
        <v>250</v>
      </c>
      <c r="P18" s="2">
        <v>200</v>
      </c>
      <c r="Q18" s="2">
        <v>245</v>
      </c>
      <c r="R18" s="2">
        <v>315</v>
      </c>
      <c r="S18" s="2">
        <v>315</v>
      </c>
      <c r="T18" s="2">
        <v>292</v>
      </c>
      <c r="U18" s="2">
        <v>292</v>
      </c>
      <c r="V18" s="2">
        <v>292</v>
      </c>
      <c r="W18" s="2">
        <v>292</v>
      </c>
      <c r="X18" s="2">
        <v>292</v>
      </c>
      <c r="Y18" s="2">
        <v>292</v>
      </c>
      <c r="Z18" s="2">
        <v>292</v>
      </c>
      <c r="AA18" s="2">
        <v>292</v>
      </c>
      <c r="AB18" s="2">
        <v>292</v>
      </c>
      <c r="AC18" s="2">
        <v>292</v>
      </c>
      <c r="AD18" s="2">
        <v>292</v>
      </c>
      <c r="AE18" s="2">
        <v>292</v>
      </c>
      <c r="AF18" s="2">
        <v>292</v>
      </c>
      <c r="AG18" s="2">
        <v>292</v>
      </c>
      <c r="AH18" s="2">
        <v>292</v>
      </c>
      <c r="AI18" s="2">
        <v>292</v>
      </c>
      <c r="AJ18" s="2">
        <v>292</v>
      </c>
      <c r="AK18" s="2">
        <v>292</v>
      </c>
    </row>
    <row r="19" spans="1:37" x14ac:dyDescent="0.2">
      <c r="A19" s="20" t="s">
        <v>6</v>
      </c>
      <c r="B19" s="2">
        <f t="shared" ref="B19:W19" si="24">B20+B21</f>
        <v>1710.3819999999996</v>
      </c>
      <c r="C19" s="2">
        <f t="shared" si="24"/>
        <v>1351.3820000000001</v>
      </c>
      <c r="D19" s="2">
        <f t="shared" si="24"/>
        <v>1128.7749999999996</v>
      </c>
      <c r="E19" s="2">
        <f t="shared" si="24"/>
        <v>1128.7749999999996</v>
      </c>
      <c r="F19" s="2">
        <f t="shared" si="24"/>
        <v>938.14999999999986</v>
      </c>
      <c r="G19" s="2">
        <f t="shared" si="24"/>
        <v>938.14999999999986</v>
      </c>
      <c r="H19" s="2">
        <f t="shared" si="24"/>
        <v>963.14999999999986</v>
      </c>
      <c r="I19" s="2">
        <f t="shared" si="24"/>
        <v>1269.8999999999999</v>
      </c>
      <c r="J19" s="2">
        <f t="shared" si="24"/>
        <v>1272.68324772135</v>
      </c>
      <c r="K19" s="2">
        <f t="shared" si="24"/>
        <v>1332.68324772135</v>
      </c>
      <c r="L19" s="2">
        <f t="shared" si="24"/>
        <v>1100.703</v>
      </c>
      <c r="M19" s="2">
        <f t="shared" si="24"/>
        <v>1130.703</v>
      </c>
      <c r="N19" s="2">
        <f t="shared" si="24"/>
        <v>1180.703</v>
      </c>
      <c r="O19" s="2">
        <f t="shared" si="24"/>
        <v>1180.703</v>
      </c>
      <c r="P19" s="2">
        <f t="shared" si="24"/>
        <v>1160.703</v>
      </c>
      <c r="Q19" s="2">
        <f t="shared" si="24"/>
        <v>1143</v>
      </c>
      <c r="R19" s="2">
        <f t="shared" si="24"/>
        <v>1161</v>
      </c>
      <c r="S19" s="2">
        <f t="shared" si="24"/>
        <v>1186</v>
      </c>
      <c r="T19" s="2">
        <f t="shared" si="24"/>
        <v>1155</v>
      </c>
      <c r="U19" s="2">
        <f t="shared" si="24"/>
        <v>1154</v>
      </c>
      <c r="V19" s="2">
        <f t="shared" si="24"/>
        <v>1154.0630000000001</v>
      </c>
      <c r="W19" s="2">
        <f t="shared" si="24"/>
        <v>1154.0630000000001</v>
      </c>
      <c r="X19" s="2">
        <f t="shared" ref="X19:Y19" si="25">X20+X21</f>
        <v>1154.0630000000001</v>
      </c>
      <c r="Y19" s="2">
        <f t="shared" si="25"/>
        <v>1154.0630000000001</v>
      </c>
      <c r="Z19" s="2">
        <f t="shared" ref="Z19:AA19" si="26">Z20+Z21</f>
        <v>1154.0630000000001</v>
      </c>
      <c r="AA19" s="2">
        <f t="shared" si="26"/>
        <v>1154.0630000000001</v>
      </c>
      <c r="AB19" s="2">
        <f t="shared" ref="AB19" si="27">AB20+AB21</f>
        <v>1154.0630000000001</v>
      </c>
      <c r="AC19" s="2">
        <f t="shared" ref="AC19:AD19" si="28">AC20+AC21</f>
        <v>1179.731</v>
      </c>
      <c r="AD19" s="2">
        <f t="shared" si="28"/>
        <v>1179.731</v>
      </c>
      <c r="AE19" s="2">
        <f t="shared" ref="AE19:AF19" si="29">AE20+AE21</f>
        <v>1179.731</v>
      </c>
      <c r="AF19" s="2">
        <f t="shared" si="29"/>
        <v>1179.731</v>
      </c>
      <c r="AG19" s="2">
        <f t="shared" ref="AG19:AH19" si="30">AG20+AG21</f>
        <v>1179.731</v>
      </c>
      <c r="AH19" s="2">
        <f t="shared" si="30"/>
        <v>1179.731</v>
      </c>
      <c r="AI19" s="2">
        <f t="shared" ref="AI19:AJ19" si="31">AI20+AI21</f>
        <v>1179.731</v>
      </c>
      <c r="AJ19" s="2">
        <f t="shared" si="31"/>
        <v>1179.731</v>
      </c>
      <c r="AK19" s="2">
        <f>AK20+AK21</f>
        <v>1179.731</v>
      </c>
    </row>
    <row r="20" spans="1:37" x14ac:dyDescent="0.2">
      <c r="A20" s="20" t="s">
        <v>19</v>
      </c>
      <c r="B20" s="2">
        <v>1660.3819999999996</v>
      </c>
      <c r="C20" s="2">
        <v>1301.3820000000001</v>
      </c>
      <c r="D20" s="2">
        <v>1078.7749999999996</v>
      </c>
      <c r="E20" s="2">
        <v>1078.7749999999996</v>
      </c>
      <c r="F20" s="2">
        <v>888.14999999999986</v>
      </c>
      <c r="G20" s="2">
        <v>888.14999999999986</v>
      </c>
      <c r="H20" s="2">
        <v>888.14999999999986</v>
      </c>
      <c r="I20" s="3">
        <v>1159.8999999999999</v>
      </c>
      <c r="J20" s="2">
        <v>1162.68324772135</v>
      </c>
      <c r="K20" s="2">
        <v>1162.68324772135</v>
      </c>
      <c r="L20" s="2">
        <v>930.70299999999997</v>
      </c>
      <c r="M20" s="2">
        <v>930.70299999999997</v>
      </c>
      <c r="N20" s="2">
        <v>980.70299999999997</v>
      </c>
      <c r="O20" s="2">
        <v>980.70299999999997</v>
      </c>
      <c r="P20" s="2">
        <v>980.70299999999997</v>
      </c>
      <c r="Q20" s="2">
        <v>963</v>
      </c>
      <c r="R20" s="2">
        <v>981</v>
      </c>
      <c r="S20" s="2">
        <v>981</v>
      </c>
      <c r="T20" s="2">
        <v>968</v>
      </c>
      <c r="U20" s="2">
        <v>967</v>
      </c>
      <c r="V20" s="2">
        <v>967.87400000000002</v>
      </c>
      <c r="W20" s="2">
        <v>967.87400000000002</v>
      </c>
      <c r="X20" s="2">
        <v>967.87400000000002</v>
      </c>
      <c r="Y20" s="2">
        <v>967.87400000000002</v>
      </c>
      <c r="Z20" s="2">
        <v>967.87400000000002</v>
      </c>
      <c r="AA20" s="2">
        <v>967.87400000000002</v>
      </c>
      <c r="AB20" s="2">
        <v>967.87400000000002</v>
      </c>
      <c r="AC20" s="2">
        <v>967.87400000000002</v>
      </c>
      <c r="AD20" s="2">
        <v>967.87400000000002</v>
      </c>
      <c r="AE20" s="2">
        <v>967.87400000000002</v>
      </c>
      <c r="AF20" s="2">
        <v>967.87400000000002</v>
      </c>
      <c r="AG20" s="2">
        <v>967.87400000000002</v>
      </c>
      <c r="AH20" s="2">
        <v>967.87400000000002</v>
      </c>
      <c r="AI20" s="2">
        <v>967.87400000000002</v>
      </c>
      <c r="AJ20" s="2">
        <v>967.87400000000002</v>
      </c>
      <c r="AK20" s="2">
        <v>967.87400000000002</v>
      </c>
    </row>
    <row r="21" spans="1:37" x14ac:dyDescent="0.2">
      <c r="A21" s="20" t="s">
        <v>65</v>
      </c>
      <c r="B21" s="2">
        <f>B22</f>
        <v>50</v>
      </c>
      <c r="C21" s="2">
        <f t="shared" ref="C21:AK21" si="32">C22</f>
        <v>50</v>
      </c>
      <c r="D21" s="2">
        <f t="shared" si="32"/>
        <v>50</v>
      </c>
      <c r="E21" s="2">
        <f t="shared" si="32"/>
        <v>50</v>
      </c>
      <c r="F21" s="2">
        <f t="shared" si="32"/>
        <v>50</v>
      </c>
      <c r="G21" s="2">
        <f t="shared" si="32"/>
        <v>50</v>
      </c>
      <c r="H21" s="2">
        <f t="shared" si="32"/>
        <v>75</v>
      </c>
      <c r="I21" s="2">
        <f t="shared" si="32"/>
        <v>110</v>
      </c>
      <c r="J21" s="2">
        <f t="shared" si="32"/>
        <v>110</v>
      </c>
      <c r="K21" s="2">
        <f t="shared" si="32"/>
        <v>170</v>
      </c>
      <c r="L21" s="2">
        <f t="shared" si="32"/>
        <v>170</v>
      </c>
      <c r="M21" s="2">
        <f t="shared" si="32"/>
        <v>200</v>
      </c>
      <c r="N21" s="2">
        <f t="shared" si="32"/>
        <v>200</v>
      </c>
      <c r="O21" s="2">
        <f t="shared" si="32"/>
        <v>200</v>
      </c>
      <c r="P21" s="2">
        <f t="shared" si="32"/>
        <v>180</v>
      </c>
      <c r="Q21" s="2">
        <f t="shared" si="32"/>
        <v>180</v>
      </c>
      <c r="R21" s="2">
        <f t="shared" si="32"/>
        <v>180</v>
      </c>
      <c r="S21" s="2">
        <f t="shared" si="32"/>
        <v>205</v>
      </c>
      <c r="T21" s="2">
        <f t="shared" si="32"/>
        <v>187</v>
      </c>
      <c r="U21" s="2">
        <f t="shared" si="32"/>
        <v>187</v>
      </c>
      <c r="V21" s="2">
        <f t="shared" si="32"/>
        <v>186.18899999999999</v>
      </c>
      <c r="W21" s="2">
        <f t="shared" si="32"/>
        <v>186.18899999999999</v>
      </c>
      <c r="X21" s="2">
        <f t="shared" si="32"/>
        <v>186.18899999999999</v>
      </c>
      <c r="Y21" s="2">
        <f t="shared" si="32"/>
        <v>186.18899999999999</v>
      </c>
      <c r="Z21" s="2">
        <f t="shared" si="32"/>
        <v>186.18899999999999</v>
      </c>
      <c r="AA21" s="2">
        <f t="shared" si="32"/>
        <v>186.18899999999999</v>
      </c>
      <c r="AB21" s="2">
        <f t="shared" si="32"/>
        <v>186.18899999999999</v>
      </c>
      <c r="AC21" s="2">
        <f t="shared" si="32"/>
        <v>211.857</v>
      </c>
      <c r="AD21" s="2">
        <f t="shared" si="32"/>
        <v>211.857</v>
      </c>
      <c r="AE21" s="2">
        <f t="shared" si="32"/>
        <v>211.857</v>
      </c>
      <c r="AF21" s="2">
        <f t="shared" si="32"/>
        <v>211.857</v>
      </c>
      <c r="AG21" s="2">
        <f t="shared" si="32"/>
        <v>211.857</v>
      </c>
      <c r="AH21" s="2">
        <f t="shared" si="32"/>
        <v>211.857</v>
      </c>
      <c r="AI21" s="2">
        <f t="shared" si="32"/>
        <v>211.857</v>
      </c>
      <c r="AJ21" s="2">
        <f t="shared" si="32"/>
        <v>211.857</v>
      </c>
      <c r="AK21" s="2">
        <f t="shared" si="32"/>
        <v>211.857</v>
      </c>
    </row>
    <row r="22" spans="1:37" x14ac:dyDescent="0.2">
      <c r="A22" s="20" t="s">
        <v>66</v>
      </c>
      <c r="B22" s="2">
        <v>50</v>
      </c>
      <c r="C22" s="2">
        <v>50</v>
      </c>
      <c r="D22" s="2">
        <v>50</v>
      </c>
      <c r="E22" s="2">
        <v>50</v>
      </c>
      <c r="F22" s="2">
        <v>50</v>
      </c>
      <c r="G22" s="2">
        <v>50</v>
      </c>
      <c r="H22" s="2">
        <v>75</v>
      </c>
      <c r="I22" s="3">
        <v>110</v>
      </c>
      <c r="J22" s="2">
        <v>110</v>
      </c>
      <c r="K22" s="2">
        <v>170</v>
      </c>
      <c r="L22" s="2">
        <v>170</v>
      </c>
      <c r="M22" s="2">
        <v>200</v>
      </c>
      <c r="N22" s="2">
        <v>200</v>
      </c>
      <c r="O22" s="2">
        <v>200</v>
      </c>
      <c r="P22" s="2">
        <v>180</v>
      </c>
      <c r="Q22" s="2">
        <v>180</v>
      </c>
      <c r="R22" s="2">
        <v>180</v>
      </c>
      <c r="S22" s="2">
        <v>205</v>
      </c>
      <c r="T22" s="2">
        <v>187</v>
      </c>
      <c r="U22" s="2">
        <v>187</v>
      </c>
      <c r="V22" s="2">
        <v>186.18899999999999</v>
      </c>
      <c r="W22" s="2">
        <v>186.18899999999999</v>
      </c>
      <c r="X22" s="2">
        <v>186.18899999999999</v>
      </c>
      <c r="Y22" s="2">
        <v>186.18899999999999</v>
      </c>
      <c r="Z22" s="2">
        <v>186.18899999999999</v>
      </c>
      <c r="AA22" s="2">
        <v>186.18899999999999</v>
      </c>
      <c r="AB22" s="2">
        <v>186.18899999999999</v>
      </c>
      <c r="AC22" s="2">
        <v>211.857</v>
      </c>
      <c r="AD22" s="2">
        <v>211.857</v>
      </c>
      <c r="AE22" s="2">
        <v>211.857</v>
      </c>
      <c r="AF22" s="2">
        <v>211.857</v>
      </c>
      <c r="AG22" s="2">
        <v>211.857</v>
      </c>
      <c r="AH22" s="2">
        <v>211.857</v>
      </c>
      <c r="AI22" s="2">
        <v>211.857</v>
      </c>
      <c r="AJ22" s="2">
        <v>211.857</v>
      </c>
      <c r="AK22" s="2">
        <v>211.857</v>
      </c>
    </row>
    <row r="23" spans="1:37" x14ac:dyDescent="0.2">
      <c r="A23" s="20" t="s">
        <v>75</v>
      </c>
      <c r="B23" s="3" t="s">
        <v>74</v>
      </c>
      <c r="C23" s="3" t="s">
        <v>74</v>
      </c>
      <c r="D23" s="3" t="s">
        <v>74</v>
      </c>
      <c r="E23" s="3" t="s">
        <v>74</v>
      </c>
      <c r="F23" s="3" t="s">
        <v>74</v>
      </c>
      <c r="G23" s="3" t="s">
        <v>74</v>
      </c>
      <c r="H23" s="3" t="s">
        <v>74</v>
      </c>
      <c r="I23" s="3" t="s">
        <v>74</v>
      </c>
      <c r="J23" s="3" t="s">
        <v>74</v>
      </c>
      <c r="K23" s="3" t="s">
        <v>74</v>
      </c>
      <c r="L23" s="3" t="s">
        <v>74</v>
      </c>
      <c r="M23" s="3" t="s">
        <v>74</v>
      </c>
      <c r="N23" s="3" t="s">
        <v>74</v>
      </c>
      <c r="O23" s="3" t="s">
        <v>74</v>
      </c>
      <c r="P23" s="3" t="s">
        <v>74</v>
      </c>
      <c r="Q23" s="3" t="s">
        <v>74</v>
      </c>
      <c r="R23" s="3" t="s">
        <v>74</v>
      </c>
      <c r="S23" s="3" t="s">
        <v>74</v>
      </c>
      <c r="T23" s="3" t="s">
        <v>74</v>
      </c>
      <c r="U23" s="3" t="s">
        <v>74</v>
      </c>
      <c r="V23" s="3" t="s">
        <v>74</v>
      </c>
      <c r="W23" s="3" t="s">
        <v>74</v>
      </c>
      <c r="X23" s="3" t="s">
        <v>74</v>
      </c>
      <c r="Y23" s="3" t="s">
        <v>74</v>
      </c>
      <c r="Z23" s="3" t="s">
        <v>74</v>
      </c>
      <c r="AA23" s="3" t="s">
        <v>74</v>
      </c>
      <c r="AB23" s="3" t="s">
        <v>74</v>
      </c>
      <c r="AC23" s="3" t="s">
        <v>74</v>
      </c>
      <c r="AD23" s="3" t="s">
        <v>74</v>
      </c>
      <c r="AE23" s="3" t="s">
        <v>74</v>
      </c>
      <c r="AF23" s="3" t="s">
        <v>74</v>
      </c>
      <c r="AG23" s="3" t="s">
        <v>74</v>
      </c>
      <c r="AH23" s="3" t="s">
        <v>74</v>
      </c>
      <c r="AI23" s="3" t="s">
        <v>74</v>
      </c>
      <c r="AJ23" s="3" t="s">
        <v>74</v>
      </c>
      <c r="AK23" s="3" t="s">
        <v>74</v>
      </c>
    </row>
    <row r="24" spans="1:37" x14ac:dyDescent="0.2">
      <c r="A24" s="20" t="s">
        <v>76</v>
      </c>
      <c r="B24" s="3" t="s">
        <v>74</v>
      </c>
      <c r="C24" s="3" t="s">
        <v>74</v>
      </c>
      <c r="D24" s="3" t="s">
        <v>74</v>
      </c>
      <c r="E24" s="3" t="s">
        <v>74</v>
      </c>
      <c r="F24" s="3" t="s">
        <v>74</v>
      </c>
      <c r="G24" s="3" t="s">
        <v>74</v>
      </c>
      <c r="H24" s="3" t="s">
        <v>74</v>
      </c>
      <c r="I24" s="3" t="s">
        <v>74</v>
      </c>
      <c r="J24" s="3" t="s">
        <v>74</v>
      </c>
      <c r="K24" s="3" t="s">
        <v>74</v>
      </c>
      <c r="L24" s="3" t="s">
        <v>74</v>
      </c>
      <c r="M24" s="3" t="s">
        <v>74</v>
      </c>
      <c r="N24" s="3" t="s">
        <v>74</v>
      </c>
      <c r="O24" s="3" t="s">
        <v>74</v>
      </c>
      <c r="P24" s="3" t="s">
        <v>74</v>
      </c>
      <c r="Q24" s="3" t="s">
        <v>74</v>
      </c>
      <c r="R24" s="3" t="s">
        <v>74</v>
      </c>
      <c r="S24" s="3" t="s">
        <v>74</v>
      </c>
      <c r="T24" s="3" t="s">
        <v>74</v>
      </c>
      <c r="U24" s="3" t="s">
        <v>74</v>
      </c>
      <c r="V24" s="3" t="s">
        <v>74</v>
      </c>
      <c r="W24" s="3" t="s">
        <v>74</v>
      </c>
      <c r="X24" s="3" t="s">
        <v>74</v>
      </c>
      <c r="Y24" s="3" t="s">
        <v>74</v>
      </c>
      <c r="Z24" s="3" t="s">
        <v>74</v>
      </c>
      <c r="AA24" s="3" t="s">
        <v>74</v>
      </c>
      <c r="AB24" s="3" t="s">
        <v>74</v>
      </c>
      <c r="AC24" s="3" t="s">
        <v>74</v>
      </c>
      <c r="AD24" s="3" t="s">
        <v>74</v>
      </c>
      <c r="AE24" s="3" t="s">
        <v>74</v>
      </c>
      <c r="AF24" s="3" t="s">
        <v>74</v>
      </c>
      <c r="AG24" s="3" t="s">
        <v>74</v>
      </c>
      <c r="AH24" s="3" t="s">
        <v>74</v>
      </c>
      <c r="AI24" s="3" t="s">
        <v>74</v>
      </c>
      <c r="AJ24" s="3" t="s">
        <v>74</v>
      </c>
      <c r="AK24" s="3" t="s">
        <v>74</v>
      </c>
    </row>
    <row r="25" spans="1:37" x14ac:dyDescent="0.2">
      <c r="A25" s="20" t="s">
        <v>73</v>
      </c>
      <c r="B25" s="3" t="s">
        <v>74</v>
      </c>
      <c r="C25" s="3" t="s">
        <v>74</v>
      </c>
      <c r="D25" s="3" t="s">
        <v>74</v>
      </c>
      <c r="E25" s="3" t="s">
        <v>74</v>
      </c>
      <c r="F25" s="3" t="s">
        <v>74</v>
      </c>
      <c r="G25" s="3" t="s">
        <v>74</v>
      </c>
      <c r="H25" s="3" t="s">
        <v>74</v>
      </c>
      <c r="I25" s="3" t="s">
        <v>74</v>
      </c>
      <c r="J25" s="3" t="s">
        <v>74</v>
      </c>
      <c r="K25" s="3" t="s">
        <v>74</v>
      </c>
      <c r="L25" s="3" t="s">
        <v>74</v>
      </c>
      <c r="M25" s="3" t="s">
        <v>74</v>
      </c>
      <c r="N25" s="3" t="s">
        <v>74</v>
      </c>
      <c r="O25" s="3" t="s">
        <v>74</v>
      </c>
      <c r="P25" s="3" t="s">
        <v>74</v>
      </c>
      <c r="Q25" s="3" t="s">
        <v>74</v>
      </c>
      <c r="R25" s="3" t="s">
        <v>74</v>
      </c>
      <c r="S25" s="3" t="s">
        <v>74</v>
      </c>
      <c r="T25" s="3" t="s">
        <v>74</v>
      </c>
      <c r="U25" s="3" t="s">
        <v>74</v>
      </c>
      <c r="V25" s="3" t="s">
        <v>74</v>
      </c>
      <c r="W25" s="3" t="s">
        <v>74</v>
      </c>
      <c r="X25" s="3" t="s">
        <v>74</v>
      </c>
      <c r="Y25" s="3" t="s">
        <v>74</v>
      </c>
      <c r="Z25" s="3" t="s">
        <v>74</v>
      </c>
      <c r="AA25" s="3" t="s">
        <v>74</v>
      </c>
      <c r="AB25" s="3" t="s">
        <v>74</v>
      </c>
      <c r="AC25" s="3" t="s">
        <v>74</v>
      </c>
      <c r="AD25" s="3" t="s">
        <v>74</v>
      </c>
      <c r="AE25" s="3" t="s">
        <v>74</v>
      </c>
      <c r="AF25" s="3" t="s">
        <v>74</v>
      </c>
      <c r="AG25" s="3" t="s">
        <v>74</v>
      </c>
      <c r="AH25" s="3" t="s">
        <v>74</v>
      </c>
      <c r="AI25" s="3" t="s">
        <v>74</v>
      </c>
      <c r="AJ25" s="3" t="s">
        <v>74</v>
      </c>
      <c r="AK25" s="3" t="s">
        <v>74</v>
      </c>
    </row>
    <row r="26" spans="1:37" x14ac:dyDescent="0.2">
      <c r="A26" s="20" t="s">
        <v>7</v>
      </c>
      <c r="B26" s="3">
        <f t="shared" ref="B26:Q26" si="33">B7+B8+B16</f>
        <v>13733.039863363447</v>
      </c>
      <c r="C26" s="3">
        <f t="shared" si="33"/>
        <v>13733.518600238447</v>
      </c>
      <c r="D26" s="3">
        <f t="shared" si="33"/>
        <v>13920.885194264698</v>
      </c>
      <c r="E26" s="3">
        <f t="shared" si="33"/>
        <v>14052.662292179457</v>
      </c>
      <c r="F26" s="3">
        <f t="shared" si="33"/>
        <v>13949.189600000002</v>
      </c>
      <c r="G26" s="3">
        <f t="shared" si="33"/>
        <v>14089.311710384151</v>
      </c>
      <c r="H26" s="3">
        <f t="shared" si="33"/>
        <v>13648.575949999999</v>
      </c>
      <c r="I26" s="3">
        <f t="shared" si="33"/>
        <v>14006.10081</v>
      </c>
      <c r="J26" s="3">
        <f t="shared" si="33"/>
        <v>14117.193937721349</v>
      </c>
      <c r="K26" s="3">
        <f t="shared" si="33"/>
        <v>14332.837247721351</v>
      </c>
      <c r="L26" s="3">
        <f t="shared" si="33"/>
        <v>14113.165999999999</v>
      </c>
      <c r="M26" s="3">
        <f t="shared" si="33"/>
        <v>14113.165999999999</v>
      </c>
      <c r="N26" s="3">
        <f t="shared" si="33"/>
        <v>14070.483883000001</v>
      </c>
      <c r="O26" s="3">
        <f t="shared" si="33"/>
        <v>14020.483883000001</v>
      </c>
      <c r="P26" s="2">
        <f t="shared" si="33"/>
        <v>14041.962</v>
      </c>
      <c r="Q26" s="2">
        <f t="shared" si="33"/>
        <v>14028.438</v>
      </c>
      <c r="R26" s="2">
        <v>13989</v>
      </c>
      <c r="S26" s="2">
        <v>14052</v>
      </c>
      <c r="T26" s="3">
        <f t="shared" ref="T26:Y26" si="34">T7+T8+T16</f>
        <v>14044.624000000002</v>
      </c>
      <c r="U26" s="3">
        <f t="shared" si="34"/>
        <v>14043.624000000002</v>
      </c>
      <c r="V26" s="3">
        <f t="shared" si="34"/>
        <v>14045.87</v>
      </c>
      <c r="W26" s="3">
        <f t="shared" si="34"/>
        <v>14045.87</v>
      </c>
      <c r="X26" s="3">
        <f t="shared" si="34"/>
        <v>14045.87</v>
      </c>
      <c r="Y26" s="3">
        <f t="shared" si="34"/>
        <v>14045.87</v>
      </c>
      <c r="Z26" s="3">
        <f t="shared" ref="Z26:AA26" si="35">Z7+Z8+Z16</f>
        <v>14045.87</v>
      </c>
      <c r="AA26" s="3">
        <f t="shared" si="35"/>
        <v>14045.87</v>
      </c>
      <c r="AB26" s="3">
        <f t="shared" ref="AB26" si="36">AB7+AB8+AB16</f>
        <v>14045.87</v>
      </c>
      <c r="AC26" s="3">
        <f t="shared" ref="AC26:AD26" si="37">AC7+AC8+AC16</f>
        <v>14071.538</v>
      </c>
      <c r="AD26" s="3">
        <f t="shared" si="37"/>
        <v>14071.538</v>
      </c>
      <c r="AE26" s="3">
        <f t="shared" ref="AE26:AF26" si="38">AE7+AE8+AE16</f>
        <v>14071.538</v>
      </c>
      <c r="AF26" s="3">
        <f t="shared" si="38"/>
        <v>14071.538</v>
      </c>
      <c r="AG26" s="3">
        <f t="shared" ref="AG26:AH26" si="39">AG7+AG8+AG16</f>
        <v>14071.538</v>
      </c>
      <c r="AH26" s="3">
        <f t="shared" si="39"/>
        <v>14071.538</v>
      </c>
      <c r="AI26" s="3">
        <f t="shared" ref="AI26:AJ26" si="40">AI7+AI8+AI16</f>
        <v>14071.538</v>
      </c>
      <c r="AJ26" s="3">
        <f t="shared" si="40"/>
        <v>14071.538</v>
      </c>
      <c r="AK26" s="3">
        <f t="shared" ref="AK26" si="41">AK7+AK8+AK16</f>
        <v>14071.538</v>
      </c>
    </row>
    <row r="27" spans="1:37" x14ac:dyDescent="0.2">
      <c r="A27" s="18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 x14ac:dyDescent="0.2">
      <c r="A28" s="19" t="s">
        <v>8</v>
      </c>
      <c r="B28" s="2">
        <v>35</v>
      </c>
      <c r="C28" s="2">
        <v>35</v>
      </c>
      <c r="D28" s="2">
        <v>35</v>
      </c>
      <c r="E28" s="2">
        <v>35</v>
      </c>
      <c r="F28" s="2">
        <v>35</v>
      </c>
      <c r="G28" s="2">
        <v>35</v>
      </c>
      <c r="H28" s="2">
        <v>35</v>
      </c>
      <c r="I28" s="2">
        <v>35</v>
      </c>
      <c r="J28" s="2">
        <v>35</v>
      </c>
      <c r="K28" s="2">
        <v>35</v>
      </c>
      <c r="L28" s="2">
        <v>35</v>
      </c>
      <c r="M28" s="2">
        <v>35</v>
      </c>
      <c r="N28" s="2">
        <v>35</v>
      </c>
      <c r="O28" s="2">
        <v>35</v>
      </c>
      <c r="P28" s="2">
        <v>35</v>
      </c>
      <c r="Q28" s="2">
        <v>45</v>
      </c>
      <c r="R28" s="2">
        <v>52</v>
      </c>
      <c r="S28" s="2">
        <v>52</v>
      </c>
      <c r="T28" s="2">
        <v>49</v>
      </c>
      <c r="U28" s="2">
        <v>49</v>
      </c>
      <c r="V28" s="2">
        <v>49</v>
      </c>
      <c r="W28" s="2">
        <v>49</v>
      </c>
      <c r="X28" s="2">
        <v>49</v>
      </c>
      <c r="Y28" s="2">
        <v>49</v>
      </c>
      <c r="Z28" s="2">
        <v>49</v>
      </c>
      <c r="AA28" s="2">
        <v>49</v>
      </c>
      <c r="AB28" s="2">
        <v>49</v>
      </c>
      <c r="AC28" s="2">
        <v>49.496000000000002</v>
      </c>
      <c r="AD28" s="2">
        <v>49.496000000000002</v>
      </c>
      <c r="AE28" s="2">
        <v>49.496000000000002</v>
      </c>
      <c r="AF28" s="2">
        <v>49.496000000000002</v>
      </c>
      <c r="AG28" s="2">
        <v>49.496000000000002</v>
      </c>
      <c r="AH28" s="2">
        <v>49.496000000000002</v>
      </c>
      <c r="AI28" s="2">
        <v>49.496000000000002</v>
      </c>
      <c r="AJ28" s="2">
        <v>49.496000000000002</v>
      </c>
      <c r="AK28" s="2">
        <v>49.496000000000002</v>
      </c>
    </row>
    <row r="29" spans="1:37" x14ac:dyDescent="0.2">
      <c r="A29" s="18" t="s">
        <v>9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40</v>
      </c>
      <c r="U29" s="2">
        <v>40</v>
      </c>
      <c r="V29" s="2">
        <v>40</v>
      </c>
      <c r="W29" s="2">
        <v>40</v>
      </c>
      <c r="X29" s="2">
        <v>40</v>
      </c>
      <c r="Y29" s="2">
        <v>40</v>
      </c>
      <c r="Z29" s="2">
        <v>40</v>
      </c>
      <c r="AA29" s="2">
        <v>40</v>
      </c>
      <c r="AB29" s="2">
        <v>40</v>
      </c>
      <c r="AC29" s="2">
        <v>40.154000000000451</v>
      </c>
      <c r="AD29" s="2">
        <v>40.154000000000451</v>
      </c>
      <c r="AE29" s="2">
        <v>40.154000000000451</v>
      </c>
      <c r="AF29" s="2">
        <v>40.154000000000451</v>
      </c>
      <c r="AG29" s="2">
        <v>40.154000000000451</v>
      </c>
      <c r="AH29" s="2">
        <v>40.154000000000451</v>
      </c>
      <c r="AI29" s="2">
        <v>40.154000000000451</v>
      </c>
      <c r="AJ29" s="2">
        <v>40.154000000000451</v>
      </c>
      <c r="AK29" s="2">
        <v>40.154000000000451</v>
      </c>
    </row>
    <row r="30" spans="1:37" x14ac:dyDescent="0.2">
      <c r="A30" s="19" t="s">
        <v>27</v>
      </c>
      <c r="B30" s="2">
        <f t="shared" ref="B30:Q30" si="42">B31+B32</f>
        <v>12230</v>
      </c>
      <c r="C30" s="2">
        <f t="shared" si="42"/>
        <v>12230</v>
      </c>
      <c r="D30" s="2">
        <f t="shared" si="42"/>
        <v>12230</v>
      </c>
      <c r="E30" s="2">
        <f t="shared" si="42"/>
        <v>12230</v>
      </c>
      <c r="F30" s="2">
        <f t="shared" si="42"/>
        <v>12255</v>
      </c>
      <c r="G30" s="2">
        <f t="shared" si="42"/>
        <v>12305</v>
      </c>
      <c r="H30" s="2">
        <f t="shared" si="42"/>
        <v>12305</v>
      </c>
      <c r="I30" s="2">
        <f t="shared" si="42"/>
        <v>12305</v>
      </c>
      <c r="J30" s="2">
        <f t="shared" si="42"/>
        <v>12305</v>
      </c>
      <c r="K30" s="2">
        <f t="shared" si="42"/>
        <v>12305</v>
      </c>
      <c r="L30" s="2">
        <f t="shared" si="42"/>
        <v>12230</v>
      </c>
      <c r="M30" s="2">
        <f t="shared" si="42"/>
        <v>12230</v>
      </c>
      <c r="N30" s="2">
        <f t="shared" si="42"/>
        <v>12230</v>
      </c>
      <c r="O30" s="2">
        <f t="shared" si="42"/>
        <v>12230</v>
      </c>
      <c r="P30" s="2">
        <f t="shared" si="42"/>
        <v>12230</v>
      </c>
      <c r="Q30" s="2">
        <f t="shared" si="42"/>
        <v>12230</v>
      </c>
      <c r="R30" s="2">
        <v>12305</v>
      </c>
      <c r="S30" s="2">
        <f>+S31+S32</f>
        <v>12319</v>
      </c>
      <c r="T30" s="2">
        <f t="shared" ref="T30:U30" si="43">T31+T32</f>
        <v>12226</v>
      </c>
      <c r="U30" s="2">
        <f t="shared" si="43"/>
        <v>12251</v>
      </c>
      <c r="V30" s="2">
        <f t="shared" ref="V30:AC30" si="44">V31+V32</f>
        <v>12251.78</v>
      </c>
      <c r="W30" s="2">
        <f t="shared" si="44"/>
        <v>12251.78</v>
      </c>
      <c r="X30" s="2">
        <f t="shared" si="44"/>
        <v>12251.78</v>
      </c>
      <c r="Y30" s="2">
        <f t="shared" si="44"/>
        <v>12251.78</v>
      </c>
      <c r="Z30" s="2">
        <f t="shared" si="44"/>
        <v>12251.78</v>
      </c>
      <c r="AA30" s="2">
        <f t="shared" si="44"/>
        <v>12251.78</v>
      </c>
      <c r="AB30" s="2">
        <f t="shared" si="44"/>
        <v>12251.78</v>
      </c>
      <c r="AC30" s="2">
        <f t="shared" si="44"/>
        <v>12277.449000000001</v>
      </c>
      <c r="AD30" s="2">
        <f t="shared" ref="AD30:AE30" si="45">AD31+AD32</f>
        <v>12277.449000000001</v>
      </c>
      <c r="AE30" s="2">
        <f t="shared" si="45"/>
        <v>12277.449000000001</v>
      </c>
      <c r="AF30" s="2">
        <f t="shared" ref="AF30:AG30" si="46">AF31+AF32</f>
        <v>12277.449000000001</v>
      </c>
      <c r="AG30" s="2">
        <f t="shared" si="46"/>
        <v>12277.449000000001</v>
      </c>
      <c r="AH30" s="2">
        <f t="shared" ref="AH30:AI30" si="47">AH31+AH32</f>
        <v>12277.449000000001</v>
      </c>
      <c r="AI30" s="2">
        <f t="shared" si="47"/>
        <v>12277.449000000001</v>
      </c>
      <c r="AJ30" s="2">
        <f t="shared" ref="AJ30:AK30" si="48">AJ31+AJ32</f>
        <v>12277.449000000001</v>
      </c>
      <c r="AK30" s="2">
        <f t="shared" si="48"/>
        <v>12277.449000000001</v>
      </c>
    </row>
    <row r="31" spans="1:37" x14ac:dyDescent="0.2">
      <c r="A31" s="19" t="s">
        <v>18</v>
      </c>
      <c r="B31" s="2">
        <v>12125</v>
      </c>
      <c r="C31" s="2">
        <v>12125</v>
      </c>
      <c r="D31" s="2">
        <v>12125</v>
      </c>
      <c r="E31" s="2">
        <v>12125</v>
      </c>
      <c r="F31" s="2">
        <v>12150</v>
      </c>
      <c r="G31" s="2">
        <v>12200</v>
      </c>
      <c r="H31" s="2">
        <v>12200</v>
      </c>
      <c r="I31" s="2">
        <v>12200</v>
      </c>
      <c r="J31" s="2">
        <v>12200</v>
      </c>
      <c r="K31" s="2">
        <v>12200</v>
      </c>
      <c r="L31" s="2">
        <v>12125</v>
      </c>
      <c r="M31" s="2">
        <v>12125</v>
      </c>
      <c r="N31" s="2">
        <v>12125</v>
      </c>
      <c r="O31" s="2">
        <v>12125</v>
      </c>
      <c r="P31" s="2">
        <v>12125</v>
      </c>
      <c r="Q31" s="2">
        <v>12125</v>
      </c>
      <c r="R31" s="2">
        <v>12200</v>
      </c>
      <c r="S31" s="2">
        <v>12200</v>
      </c>
      <c r="T31" s="2">
        <v>12110</v>
      </c>
      <c r="U31" s="2">
        <v>12135</v>
      </c>
      <c r="V31" s="2">
        <v>12135.459000000001</v>
      </c>
      <c r="W31" s="2">
        <v>12135.459000000001</v>
      </c>
      <c r="X31" s="2">
        <v>12135.459000000001</v>
      </c>
      <c r="Y31" s="2">
        <v>12135.459000000001</v>
      </c>
      <c r="Z31" s="2">
        <v>12135.459000000001</v>
      </c>
      <c r="AA31" s="2">
        <v>12135.459000000001</v>
      </c>
      <c r="AB31" s="2">
        <v>12135.459000000001</v>
      </c>
      <c r="AC31" s="2">
        <v>12161.128000000001</v>
      </c>
      <c r="AD31" s="2">
        <v>12161.128000000001</v>
      </c>
      <c r="AE31" s="2">
        <v>12161.128000000001</v>
      </c>
      <c r="AF31" s="2">
        <v>12161.128000000001</v>
      </c>
      <c r="AG31" s="2">
        <v>12161.128000000001</v>
      </c>
      <c r="AH31" s="2">
        <v>12161.128000000001</v>
      </c>
      <c r="AI31" s="2">
        <v>12161.128000000001</v>
      </c>
      <c r="AJ31" s="2">
        <v>12161.128000000001</v>
      </c>
      <c r="AK31" s="2">
        <v>12161.128000000001</v>
      </c>
    </row>
    <row r="32" spans="1:37" x14ac:dyDescent="0.2">
      <c r="A32" s="19" t="s">
        <v>10</v>
      </c>
      <c r="B32" s="2">
        <v>105</v>
      </c>
      <c r="C32" s="2">
        <v>105</v>
      </c>
      <c r="D32" s="2">
        <v>105</v>
      </c>
      <c r="E32" s="2">
        <v>105</v>
      </c>
      <c r="F32" s="2">
        <v>105</v>
      </c>
      <c r="G32" s="2">
        <v>105</v>
      </c>
      <c r="H32" s="2">
        <v>105</v>
      </c>
      <c r="I32" s="2">
        <v>105</v>
      </c>
      <c r="J32" s="2">
        <v>105</v>
      </c>
      <c r="K32" s="2">
        <v>105</v>
      </c>
      <c r="L32" s="2">
        <v>105</v>
      </c>
      <c r="M32" s="2">
        <v>105</v>
      </c>
      <c r="N32" s="2">
        <v>105</v>
      </c>
      <c r="O32" s="2">
        <v>105</v>
      </c>
      <c r="P32" s="2">
        <v>105</v>
      </c>
      <c r="Q32" s="2">
        <v>105</v>
      </c>
      <c r="R32" s="2">
        <v>105</v>
      </c>
      <c r="S32" s="2">
        <v>119</v>
      </c>
      <c r="T32" s="2">
        <v>116</v>
      </c>
      <c r="U32" s="2">
        <v>116</v>
      </c>
      <c r="V32" s="2">
        <v>116.321</v>
      </c>
      <c r="W32" s="2">
        <v>116.321</v>
      </c>
      <c r="X32" s="2">
        <v>116.321</v>
      </c>
      <c r="Y32" s="2">
        <v>116.321</v>
      </c>
      <c r="Z32" s="2">
        <v>116.321</v>
      </c>
      <c r="AA32" s="2">
        <v>116.321</v>
      </c>
      <c r="AB32" s="2">
        <v>116.321</v>
      </c>
      <c r="AC32" s="2">
        <v>116.321</v>
      </c>
      <c r="AD32" s="2">
        <v>116.321</v>
      </c>
      <c r="AE32" s="2">
        <v>116.321</v>
      </c>
      <c r="AF32" s="2">
        <v>116.321</v>
      </c>
      <c r="AG32" s="2">
        <v>116.321</v>
      </c>
      <c r="AH32" s="2">
        <v>116.321</v>
      </c>
      <c r="AI32" s="2">
        <v>116.321</v>
      </c>
      <c r="AJ32" s="2">
        <v>116.321</v>
      </c>
      <c r="AK32" s="2">
        <v>116.321</v>
      </c>
    </row>
    <row r="33" spans="1:37" x14ac:dyDescent="0.2">
      <c r="A33" s="18" t="s">
        <v>31</v>
      </c>
      <c r="B33" s="2">
        <f t="shared" ref="B33:Q33" si="49">B28+B29+B30</f>
        <v>12265</v>
      </c>
      <c r="C33" s="2">
        <f t="shared" si="49"/>
        <v>12265</v>
      </c>
      <c r="D33" s="2">
        <f t="shared" si="49"/>
        <v>12265</v>
      </c>
      <c r="E33" s="2">
        <f t="shared" si="49"/>
        <v>12265</v>
      </c>
      <c r="F33" s="2">
        <f t="shared" si="49"/>
        <v>12290</v>
      </c>
      <c r="G33" s="2">
        <f t="shared" si="49"/>
        <v>12340</v>
      </c>
      <c r="H33" s="2">
        <f t="shared" si="49"/>
        <v>12340</v>
      </c>
      <c r="I33" s="2">
        <f t="shared" si="49"/>
        <v>12340</v>
      </c>
      <c r="J33" s="2">
        <f t="shared" si="49"/>
        <v>12340</v>
      </c>
      <c r="K33" s="2">
        <f t="shared" si="49"/>
        <v>12340</v>
      </c>
      <c r="L33" s="2">
        <f t="shared" si="49"/>
        <v>12265</v>
      </c>
      <c r="M33" s="2">
        <f t="shared" si="49"/>
        <v>12265</v>
      </c>
      <c r="N33" s="2">
        <f t="shared" si="49"/>
        <v>12265</v>
      </c>
      <c r="O33" s="2">
        <f t="shared" si="49"/>
        <v>12265</v>
      </c>
      <c r="P33" s="2">
        <f t="shared" si="49"/>
        <v>12265</v>
      </c>
      <c r="Q33" s="2">
        <f t="shared" si="49"/>
        <v>12275</v>
      </c>
      <c r="R33" s="2">
        <v>12357</v>
      </c>
      <c r="S33" s="2">
        <v>12371</v>
      </c>
      <c r="T33" s="2">
        <f t="shared" ref="T33:U33" si="50">T28+T29+T30</f>
        <v>12315</v>
      </c>
      <c r="U33" s="2">
        <f t="shared" si="50"/>
        <v>12340</v>
      </c>
      <c r="V33" s="2">
        <f t="shared" ref="V33:AC33" si="51">V28+V29+V30</f>
        <v>12340.78</v>
      </c>
      <c r="W33" s="2">
        <f t="shared" si="51"/>
        <v>12340.78</v>
      </c>
      <c r="X33" s="2">
        <f t="shared" si="51"/>
        <v>12340.78</v>
      </c>
      <c r="Y33" s="2">
        <f t="shared" si="51"/>
        <v>12340.78</v>
      </c>
      <c r="Z33" s="2">
        <f t="shared" si="51"/>
        <v>12340.78</v>
      </c>
      <c r="AA33" s="2">
        <f t="shared" si="51"/>
        <v>12340.78</v>
      </c>
      <c r="AB33" s="2">
        <f t="shared" si="51"/>
        <v>12340.78</v>
      </c>
      <c r="AC33" s="2">
        <f t="shared" si="51"/>
        <v>12367.099</v>
      </c>
      <c r="AD33" s="2">
        <f t="shared" ref="AD33:AE33" si="52">AD28+AD29+AD30</f>
        <v>12367.099</v>
      </c>
      <c r="AE33" s="2">
        <f t="shared" si="52"/>
        <v>12367.099</v>
      </c>
      <c r="AF33" s="2">
        <f t="shared" ref="AF33:AG33" si="53">AF28+AF29+AF30</f>
        <v>12367.099</v>
      </c>
      <c r="AG33" s="2">
        <f t="shared" si="53"/>
        <v>12367.099</v>
      </c>
      <c r="AH33" s="2">
        <f t="shared" ref="AH33:AI33" si="54">AH28+AH29+AH30</f>
        <v>12367.099</v>
      </c>
      <c r="AI33" s="2">
        <f t="shared" si="54"/>
        <v>12367.099</v>
      </c>
      <c r="AJ33" s="2">
        <f t="shared" ref="AJ33:AK33" si="55">AJ28+AJ29+AJ30</f>
        <v>12367.099</v>
      </c>
      <c r="AK33" s="2">
        <f t="shared" si="55"/>
        <v>12367.099</v>
      </c>
    </row>
    <row r="34" spans="1:37" x14ac:dyDescent="0.2">
      <c r="A34" s="18" t="s">
        <v>11</v>
      </c>
      <c r="B34" s="3">
        <f t="shared" ref="B34:Q34" si="56">B26-B33</f>
        <v>1468.0398633634468</v>
      </c>
      <c r="C34" s="3">
        <f t="shared" si="56"/>
        <v>1468.5186002384471</v>
      </c>
      <c r="D34" s="3">
        <f t="shared" si="56"/>
        <v>1655.8851942646979</v>
      </c>
      <c r="E34" s="3">
        <f t="shared" si="56"/>
        <v>1787.6622921794569</v>
      </c>
      <c r="F34" s="3">
        <f t="shared" si="56"/>
        <v>1659.1896000000015</v>
      </c>
      <c r="G34" s="3">
        <f t="shared" si="56"/>
        <v>1749.3117103841505</v>
      </c>
      <c r="H34" s="3">
        <f t="shared" si="56"/>
        <v>1308.5759499999986</v>
      </c>
      <c r="I34" s="3">
        <f t="shared" si="56"/>
        <v>1666.1008099999999</v>
      </c>
      <c r="J34" s="3">
        <f t="shared" si="56"/>
        <v>1777.1939377213494</v>
      </c>
      <c r="K34" s="3">
        <f t="shared" si="56"/>
        <v>1992.8372477213506</v>
      </c>
      <c r="L34" s="3">
        <f t="shared" si="56"/>
        <v>1848.1659999999993</v>
      </c>
      <c r="M34" s="3">
        <f t="shared" si="56"/>
        <v>1848.1659999999993</v>
      </c>
      <c r="N34" s="3">
        <f t="shared" si="56"/>
        <v>1805.4838830000008</v>
      </c>
      <c r="O34" s="3">
        <f t="shared" si="56"/>
        <v>1755.4838830000008</v>
      </c>
      <c r="P34" s="3">
        <f t="shared" si="56"/>
        <v>1776.9619999999995</v>
      </c>
      <c r="Q34" s="3">
        <f t="shared" si="56"/>
        <v>1753.4380000000001</v>
      </c>
      <c r="R34" s="3">
        <v>1632</v>
      </c>
      <c r="S34" s="3">
        <v>1681</v>
      </c>
      <c r="T34" s="3">
        <f t="shared" ref="T34:U34" si="57">T26-T33</f>
        <v>1729.6240000000016</v>
      </c>
      <c r="U34" s="3">
        <f t="shared" si="57"/>
        <v>1703.6240000000016</v>
      </c>
      <c r="V34" s="3">
        <f t="shared" ref="V34:AC34" si="58">V26-V33</f>
        <v>1705.0900000000001</v>
      </c>
      <c r="W34" s="3">
        <f t="shared" si="58"/>
        <v>1705.0900000000001</v>
      </c>
      <c r="X34" s="3">
        <f t="shared" si="58"/>
        <v>1705.0900000000001</v>
      </c>
      <c r="Y34" s="3">
        <f t="shared" si="58"/>
        <v>1705.0900000000001</v>
      </c>
      <c r="Z34" s="3">
        <f t="shared" si="58"/>
        <v>1705.0900000000001</v>
      </c>
      <c r="AA34" s="3">
        <f t="shared" si="58"/>
        <v>1705.0900000000001</v>
      </c>
      <c r="AB34" s="3">
        <f t="shared" si="58"/>
        <v>1705.0900000000001</v>
      </c>
      <c r="AC34" s="3">
        <f t="shared" si="58"/>
        <v>1704.4390000000003</v>
      </c>
      <c r="AD34" s="3">
        <f t="shared" ref="AD34:AE34" si="59">AD26-AD33</f>
        <v>1704.4390000000003</v>
      </c>
      <c r="AE34" s="3">
        <f t="shared" si="59"/>
        <v>1704.4390000000003</v>
      </c>
      <c r="AF34" s="3">
        <f t="shared" ref="AF34:AG34" si="60">AF26-AF33</f>
        <v>1704.4390000000003</v>
      </c>
      <c r="AG34" s="3">
        <f t="shared" si="60"/>
        <v>1704.4390000000003</v>
      </c>
      <c r="AH34" s="3">
        <f t="shared" ref="AH34:AI34" si="61">AH26-AH33</f>
        <v>1704.4390000000003</v>
      </c>
      <c r="AI34" s="3">
        <f t="shared" si="61"/>
        <v>1704.4390000000003</v>
      </c>
      <c r="AJ34" s="3">
        <f t="shared" ref="AJ34:AK34" si="62">AJ26-AJ33</f>
        <v>1704.4390000000003</v>
      </c>
      <c r="AK34" s="3">
        <f t="shared" si="62"/>
        <v>1704.4390000000003</v>
      </c>
    </row>
    <row r="35" spans="1:37" x14ac:dyDescent="0.2">
      <c r="A35" s="16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1:37" s="9" customFormat="1" x14ac:dyDescent="0.2">
      <c r="A36" s="21" t="s">
        <v>34</v>
      </c>
      <c r="B36" s="4">
        <f t="shared" ref="B36:Q36" si="63">100*B34/B33</f>
        <v>11.969342546787173</v>
      </c>
      <c r="C36" s="4">
        <f t="shared" si="63"/>
        <v>11.973245823387256</v>
      </c>
      <c r="D36" s="4">
        <f t="shared" si="63"/>
        <v>13.500898444881354</v>
      </c>
      <c r="E36" s="4">
        <f t="shared" si="63"/>
        <v>14.575314245246284</v>
      </c>
      <c r="F36" s="4">
        <f t="shared" si="63"/>
        <v>13.500322213181459</v>
      </c>
      <c r="G36" s="4">
        <f t="shared" si="63"/>
        <v>14.175945789174639</v>
      </c>
      <c r="H36" s="4">
        <f t="shared" si="63"/>
        <v>10.604343192868708</v>
      </c>
      <c r="I36" s="4">
        <f t="shared" si="63"/>
        <v>13.5016273095624</v>
      </c>
      <c r="J36" s="4">
        <f t="shared" si="63"/>
        <v>14.401895767596024</v>
      </c>
      <c r="K36" s="4">
        <f t="shared" si="63"/>
        <v>16.149410435343199</v>
      </c>
      <c r="L36" s="4">
        <f t="shared" si="63"/>
        <v>15.068618018752542</v>
      </c>
      <c r="M36" s="4">
        <f t="shared" si="63"/>
        <v>15.068618018752542</v>
      </c>
      <c r="N36" s="4">
        <f t="shared" si="63"/>
        <v>14.720618695474935</v>
      </c>
      <c r="O36" s="4">
        <f t="shared" si="63"/>
        <v>14.312954610680805</v>
      </c>
      <c r="P36" s="4">
        <f t="shared" si="63"/>
        <v>14.488071748878919</v>
      </c>
      <c r="Q36" s="4">
        <f t="shared" si="63"/>
        <v>14.284627291242364</v>
      </c>
      <c r="R36" s="4">
        <v>13.207089099295946</v>
      </c>
      <c r="S36" s="4">
        <v>13.59</v>
      </c>
      <c r="T36" s="4">
        <f t="shared" ref="T36:U36" si="64">100*T34/T33</f>
        <v>14.044855866829083</v>
      </c>
      <c r="U36" s="4">
        <f t="shared" si="64"/>
        <v>13.805705024311196</v>
      </c>
      <c r="V36" s="4">
        <f t="shared" ref="V36:AC36" si="65">100*V34/V33</f>
        <v>13.816711747555665</v>
      </c>
      <c r="W36" s="4">
        <f t="shared" si="65"/>
        <v>13.816711747555665</v>
      </c>
      <c r="X36" s="4">
        <f t="shared" si="65"/>
        <v>13.816711747555665</v>
      </c>
      <c r="Y36" s="4">
        <f t="shared" si="65"/>
        <v>13.816711747555665</v>
      </c>
      <c r="Z36" s="4">
        <f t="shared" si="65"/>
        <v>13.816711747555665</v>
      </c>
      <c r="AA36" s="4">
        <f t="shared" si="65"/>
        <v>13.816711747555665</v>
      </c>
      <c r="AB36" s="4">
        <f t="shared" si="65"/>
        <v>13.816711747555665</v>
      </c>
      <c r="AC36" s="4">
        <f t="shared" si="65"/>
        <v>13.782043792161769</v>
      </c>
      <c r="AD36" s="4">
        <f t="shared" ref="AD36:AE36" si="66">100*AD34/AD33</f>
        <v>13.782043792161769</v>
      </c>
      <c r="AE36" s="4">
        <f t="shared" si="66"/>
        <v>13.782043792161769</v>
      </c>
      <c r="AF36" s="4">
        <f t="shared" ref="AF36:AG36" si="67">100*AF34/AF33</f>
        <v>13.782043792161769</v>
      </c>
      <c r="AG36" s="4">
        <f t="shared" si="67"/>
        <v>13.782043792161769</v>
      </c>
      <c r="AH36" s="4">
        <f t="shared" ref="AH36:AI36" si="68">100*AH34/AH33</f>
        <v>13.782043792161769</v>
      </c>
      <c r="AI36" s="4">
        <f t="shared" si="68"/>
        <v>13.782043792161769</v>
      </c>
      <c r="AJ36" s="4">
        <f t="shared" ref="AJ36:AK36" si="69">100*AJ34/AJ33</f>
        <v>13.782043792161769</v>
      </c>
      <c r="AK36" s="4">
        <f t="shared" si="69"/>
        <v>13.782043792161769</v>
      </c>
    </row>
    <row r="37" spans="1:37" s="12" customFormat="1" x14ac:dyDescent="0.2">
      <c r="A37" s="36" t="s">
        <v>77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</row>
    <row r="38" spans="1:37" x14ac:dyDescent="0.2">
      <c r="A38" s="30" t="s">
        <v>63</v>
      </c>
      <c r="B38" s="6"/>
    </row>
    <row r="39" spans="1:37" s="12" customFormat="1" x14ac:dyDescent="0.2">
      <c r="A39" s="29" t="s">
        <v>64</v>
      </c>
      <c r="B39" s="3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</row>
    <row r="40" spans="1:37" x14ac:dyDescent="0.2">
      <c r="A40" s="26" t="s">
        <v>62</v>
      </c>
      <c r="F40" s="12"/>
    </row>
    <row r="41" spans="1:37" x14ac:dyDescent="0.2">
      <c r="A41" s="6" t="s">
        <v>60</v>
      </c>
      <c r="F41" s="12"/>
    </row>
    <row r="42" spans="1:37" x14ac:dyDescent="0.2">
      <c r="F42" s="12"/>
    </row>
    <row r="43" spans="1:37" x14ac:dyDescent="0.2">
      <c r="F43" s="12"/>
    </row>
    <row r="44" spans="1:37" x14ac:dyDescent="0.2">
      <c r="F44" s="12"/>
    </row>
    <row r="45" spans="1:37" x14ac:dyDescent="0.2">
      <c r="F45" s="12"/>
    </row>
  </sheetData>
  <phoneticPr fontId="3" type="noConversion"/>
  <pageMargins left="0.75" right="0.75" top="1" bottom="1" header="0.5" footer="0.5"/>
  <pageSetup scale="9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Contents</vt:lpstr>
      <vt:lpstr>FY25</vt:lpstr>
      <vt:lpstr>FY24</vt:lpstr>
      <vt:lpstr>FY23</vt:lpstr>
      <vt:lpstr>FY22</vt:lpstr>
      <vt:lpstr>FY21</vt:lpstr>
      <vt:lpstr>'FY21'!Print_Area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25–U.S. monthly estimates of sugar supply and use, by fiscal year, since fiscal year 2003</dc:title>
  <dc:subject>Agricultural Economics</dc:subject>
  <dc:creator>Vidalina Abadam</dc:creator>
  <cp:keywords>sugar, WASDE</cp:keywords>
  <cp:lastModifiedBy>Abadam, Vidalina - REE-ERS</cp:lastModifiedBy>
  <cp:lastPrinted>2018-09-06T20:24:56Z</cp:lastPrinted>
  <dcterms:created xsi:type="dcterms:W3CDTF">2002-05-14T12:26:53Z</dcterms:created>
  <dcterms:modified xsi:type="dcterms:W3CDTF">2025-01-16T13:54:05Z</dcterms:modified>
</cp:coreProperties>
</file>